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K:\Personal\Vadim Amelichev\Design\сайт\Новости_С-Инновации\"/>
    </mc:Choice>
  </mc:AlternateContent>
  <bookViews>
    <workbookView xWindow="-120" yWindow="-120" windowWidth="25440" windowHeight="15390" tabRatio="624"/>
  </bookViews>
  <sheets>
    <sheet name="Data for in-field all T B||c" sheetId="19" r:id="rId1"/>
    <sheet name="Data for LN2 all T B||c" sheetId="20" r:id="rId2"/>
    <sheet name="Ic 4.2 K comparison" sheetId="23" r:id="rId3"/>
    <sheet name="Ic 20 K comparison" sheetId="24" r:id="rId4"/>
    <sheet name="Ic 65 K comparison" sheetId="2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0" i="19" l="1"/>
  <c r="T11" i="20"/>
  <c r="V11" i="20"/>
  <c r="AC11" i="19"/>
  <c r="T12" i="20"/>
  <c r="V12" i="20"/>
  <c r="AC12" i="19"/>
  <c r="T13" i="20"/>
  <c r="V13" i="20"/>
  <c r="AC13" i="19"/>
  <c r="T14" i="20"/>
  <c r="V14" i="20"/>
  <c r="AC14" i="19"/>
  <c r="T15" i="20"/>
  <c r="V15" i="20"/>
  <c r="AC15" i="19"/>
  <c r="T16" i="20"/>
  <c r="V16" i="20"/>
  <c r="AC16" i="19"/>
  <c r="T17" i="20"/>
  <c r="V17" i="20"/>
  <c r="AC17" i="19"/>
  <c r="T18" i="20"/>
  <c r="V18" i="20"/>
  <c r="V25" i="20"/>
  <c r="V24" i="20"/>
  <c r="AC18" i="19"/>
  <c r="T19" i="20"/>
  <c r="V19" i="20"/>
  <c r="AC19" i="19"/>
  <c r="T20" i="20"/>
  <c r="V20" i="20"/>
  <c r="AC20" i="19"/>
  <c r="T21" i="20"/>
  <c r="V21" i="20"/>
  <c r="AC21" i="19"/>
  <c r="T22" i="20"/>
  <c r="V22" i="20"/>
  <c r="AC9" i="19"/>
  <c r="T9" i="20"/>
  <c r="V9" i="20"/>
  <c r="AE10" i="19"/>
  <c r="AE11" i="19"/>
  <c r="AE12" i="19"/>
  <c r="AE13" i="19"/>
  <c r="AE14" i="19"/>
  <c r="AE15" i="19"/>
  <c r="AE16" i="19"/>
  <c r="AE17" i="19"/>
  <c r="AE24" i="19"/>
  <c r="AE23" i="19"/>
  <c r="AE18" i="19"/>
  <c r="AE19" i="19"/>
  <c r="AE20" i="19"/>
  <c r="AE21" i="19"/>
  <c r="AE9" i="19"/>
  <c r="AB10" i="19"/>
  <c r="AD10" i="19"/>
  <c r="AB11" i="19"/>
  <c r="AD11" i="19"/>
  <c r="AB12" i="19"/>
  <c r="AD12" i="19"/>
  <c r="AB13" i="19"/>
  <c r="AD13" i="19"/>
  <c r="AB14" i="19"/>
  <c r="AD14" i="19"/>
  <c r="AB15" i="19"/>
  <c r="AD15" i="19"/>
  <c r="AB16" i="19"/>
  <c r="AD16" i="19"/>
  <c r="AB17" i="19"/>
  <c r="AD17" i="19"/>
  <c r="AB18" i="19"/>
  <c r="AD18" i="19"/>
  <c r="AB19" i="19"/>
  <c r="AD19" i="19"/>
  <c r="AB20" i="19"/>
  <c r="AD20" i="19"/>
  <c r="AB21" i="19"/>
  <c r="AD21" i="19"/>
  <c r="AB9" i="19"/>
  <c r="AD9" i="19"/>
  <c r="T10" i="20"/>
  <c r="S10" i="20"/>
  <c r="U10" i="20"/>
  <c r="S11" i="20"/>
  <c r="U11" i="20"/>
  <c r="S12" i="20"/>
  <c r="U12" i="20"/>
  <c r="S13" i="20"/>
  <c r="U13" i="20"/>
  <c r="S14" i="20"/>
  <c r="U14" i="20"/>
  <c r="S15" i="20"/>
  <c r="U15" i="20"/>
  <c r="S16" i="20"/>
  <c r="U16" i="20"/>
  <c r="S17" i="20"/>
  <c r="U17" i="20"/>
  <c r="S18" i="20"/>
  <c r="U18" i="20"/>
  <c r="S19" i="20"/>
  <c r="U19" i="20"/>
  <c r="S20" i="20"/>
  <c r="U20" i="20"/>
  <c r="S21" i="20"/>
  <c r="U21" i="20"/>
  <c r="S22" i="20"/>
  <c r="U22" i="20"/>
  <c r="S9" i="20"/>
  <c r="U9" i="20"/>
  <c r="M11" i="19"/>
  <c r="M12" i="20"/>
  <c r="O12" i="20"/>
  <c r="M12" i="19"/>
  <c r="M13" i="20"/>
  <c r="O13" i="20"/>
  <c r="M13" i="19"/>
  <c r="M14" i="20"/>
  <c r="O14" i="20"/>
  <c r="M14" i="19"/>
  <c r="M15" i="20"/>
  <c r="O15" i="20"/>
  <c r="M15" i="19"/>
  <c r="M16" i="20"/>
  <c r="O16" i="20"/>
  <c r="M16" i="19"/>
  <c r="M17" i="20"/>
  <c r="O17" i="20"/>
  <c r="M17" i="19"/>
  <c r="M18" i="20"/>
  <c r="O18" i="20"/>
  <c r="M18" i="19"/>
  <c r="M19" i="20"/>
  <c r="O19" i="20"/>
  <c r="M19" i="19"/>
  <c r="M20" i="20"/>
  <c r="O20" i="20"/>
  <c r="M20" i="19"/>
  <c r="M21" i="20"/>
  <c r="O21" i="20"/>
  <c r="M21" i="19"/>
  <c r="M22" i="20"/>
  <c r="O22" i="20"/>
  <c r="M22" i="19"/>
  <c r="M23" i="20"/>
  <c r="O23" i="20"/>
  <c r="M23" i="19"/>
  <c r="M24" i="20"/>
  <c r="O24" i="20"/>
  <c r="M24" i="19"/>
  <c r="M25" i="20"/>
  <c r="O25" i="20"/>
  <c r="M26" i="19"/>
  <c r="M27" i="20"/>
  <c r="O27" i="20"/>
  <c r="M10" i="19"/>
  <c r="M11" i="20"/>
  <c r="O11" i="20"/>
  <c r="O12" i="19"/>
  <c r="O13" i="19"/>
  <c r="O23" i="19"/>
  <c r="L18" i="20"/>
  <c r="N18" i="20"/>
  <c r="L17" i="20"/>
  <c r="N17" i="20"/>
  <c r="O10" i="19"/>
  <c r="O11" i="19"/>
  <c r="L13" i="20"/>
  <c r="N13" i="20"/>
  <c r="L14" i="20"/>
  <c r="N14" i="20"/>
  <c r="O14" i="19"/>
  <c r="O15" i="19"/>
  <c r="O16" i="19"/>
  <c r="O17" i="19"/>
  <c r="O18" i="19"/>
  <c r="O19" i="19"/>
  <c r="O20" i="19"/>
  <c r="L22" i="20"/>
  <c r="N22" i="20"/>
  <c r="O22" i="19"/>
  <c r="L24" i="20"/>
  <c r="N24" i="20"/>
  <c r="L25" i="20"/>
  <c r="N25" i="20"/>
  <c r="L27" i="20"/>
  <c r="N27" i="20"/>
  <c r="M29" i="20"/>
  <c r="M10" i="20"/>
  <c r="L11" i="20"/>
  <c r="L12" i="20"/>
  <c r="L15" i="20"/>
  <c r="L16" i="20"/>
  <c r="L19" i="20"/>
  <c r="N19" i="20"/>
  <c r="L20" i="20"/>
  <c r="N20" i="20"/>
  <c r="L21" i="20"/>
  <c r="N21" i="20"/>
  <c r="L23" i="20"/>
  <c r="L29" i="20"/>
  <c r="L10" i="20"/>
  <c r="N10" i="20"/>
  <c r="L10" i="19"/>
  <c r="N10" i="19"/>
  <c r="L11" i="19"/>
  <c r="N11" i="19"/>
  <c r="L12" i="19"/>
  <c r="N12" i="19"/>
  <c r="L13" i="19"/>
  <c r="N13" i="19"/>
  <c r="L14" i="19"/>
  <c r="N14" i="19"/>
  <c r="L15" i="19"/>
  <c r="N15" i="19"/>
  <c r="L16" i="19"/>
  <c r="N16" i="19"/>
  <c r="L17" i="19"/>
  <c r="N17" i="19"/>
  <c r="L18" i="19"/>
  <c r="N18" i="19"/>
  <c r="L19" i="19"/>
  <c r="N19" i="19"/>
  <c r="L20" i="19"/>
  <c r="N20" i="19"/>
  <c r="L21" i="19"/>
  <c r="N21" i="19"/>
  <c r="L22" i="19"/>
  <c r="N22" i="19"/>
  <c r="L23" i="19"/>
  <c r="N23" i="19"/>
  <c r="L24" i="19"/>
  <c r="N24" i="19"/>
  <c r="M25" i="19"/>
  <c r="L25" i="19"/>
  <c r="N25" i="19"/>
  <c r="L26" i="19"/>
  <c r="N26" i="19"/>
  <c r="M27" i="19"/>
  <c r="L27" i="19"/>
  <c r="N27" i="19"/>
  <c r="M29" i="19"/>
  <c r="L29" i="19"/>
  <c r="N29" i="19"/>
  <c r="M9" i="19"/>
  <c r="L9" i="19"/>
  <c r="N9" i="19"/>
  <c r="F21" i="19"/>
  <c r="F22" i="20"/>
  <c r="H21" i="19"/>
  <c r="F10" i="20"/>
  <c r="F11" i="20"/>
  <c r="F12" i="20"/>
  <c r="F13" i="20"/>
  <c r="F14" i="20"/>
  <c r="E14" i="20"/>
  <c r="G14" i="20"/>
  <c r="F15" i="20"/>
  <c r="E15" i="20"/>
  <c r="G15" i="20"/>
  <c r="F16" i="20"/>
  <c r="F17" i="20"/>
  <c r="E17" i="20"/>
  <c r="G17" i="20"/>
  <c r="F18" i="20"/>
  <c r="F19" i="20"/>
  <c r="F20" i="20"/>
  <c r="F21" i="20"/>
  <c r="F20" i="19"/>
  <c r="H20" i="19"/>
  <c r="F23" i="20"/>
  <c r="F24" i="20"/>
  <c r="F25" i="20"/>
  <c r="F26" i="20"/>
  <c r="F27" i="20"/>
  <c r="F28" i="20"/>
  <c r="F29" i="20"/>
  <c r="F30" i="20"/>
  <c r="F31" i="20"/>
  <c r="F32" i="20"/>
  <c r="F9" i="20"/>
  <c r="F9" i="19"/>
  <c r="H9" i="19"/>
  <c r="E10" i="20"/>
  <c r="E11" i="20"/>
  <c r="E12" i="20"/>
  <c r="E13" i="20"/>
  <c r="E16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9" i="20"/>
  <c r="F10" i="19"/>
  <c r="F11" i="19"/>
  <c r="F12" i="19"/>
  <c r="F13" i="19"/>
  <c r="F14" i="19"/>
  <c r="F15" i="19"/>
  <c r="F16" i="19"/>
  <c r="F17" i="19"/>
  <c r="F18" i="19"/>
  <c r="F19" i="19"/>
  <c r="E19" i="19"/>
  <c r="G19" i="19"/>
  <c r="E20" i="19"/>
  <c r="G20" i="19"/>
  <c r="F22" i="19"/>
  <c r="F23" i="19"/>
  <c r="E23" i="19"/>
  <c r="G23" i="19"/>
  <c r="F24" i="19"/>
  <c r="F25" i="19"/>
  <c r="F26" i="19"/>
  <c r="F27" i="19"/>
  <c r="F28" i="19"/>
  <c r="F29" i="19"/>
  <c r="E10" i="19"/>
  <c r="E11" i="19"/>
  <c r="E12" i="19"/>
  <c r="G12" i="19"/>
  <c r="E13" i="19"/>
  <c r="G13" i="19"/>
  <c r="E14" i="19"/>
  <c r="G14" i="19"/>
  <c r="E15" i="19"/>
  <c r="E16" i="19"/>
  <c r="E17" i="19"/>
  <c r="E18" i="19"/>
  <c r="E21" i="19"/>
  <c r="E22" i="19"/>
  <c r="E24" i="19"/>
  <c r="E25" i="19"/>
  <c r="E26" i="19"/>
  <c r="E27" i="19"/>
  <c r="E28" i="19"/>
  <c r="E29" i="19"/>
  <c r="E9" i="19"/>
  <c r="O31" i="20"/>
  <c r="O32" i="20"/>
  <c r="G26" i="20"/>
  <c r="N23" i="20"/>
  <c r="G23" i="20"/>
  <c r="G11" i="20"/>
  <c r="N12" i="20"/>
  <c r="G18" i="20"/>
  <c r="O24" i="19"/>
  <c r="G25" i="20"/>
  <c r="G22" i="20"/>
  <c r="G10" i="20"/>
  <c r="O26" i="19"/>
  <c r="G28" i="20"/>
  <c r="O21" i="19"/>
  <c r="G12" i="20"/>
  <c r="N11" i="20"/>
  <c r="G9" i="20"/>
  <c r="G16" i="20"/>
  <c r="G32" i="20"/>
  <c r="G20" i="20"/>
  <c r="N15" i="20"/>
  <c r="N29" i="20"/>
  <c r="G30" i="20"/>
  <c r="G29" i="20"/>
  <c r="G27" i="20"/>
  <c r="G13" i="20"/>
  <c r="G24" i="20"/>
  <c r="G31" i="20"/>
  <c r="G19" i="20"/>
  <c r="H10" i="19"/>
  <c r="N16" i="20"/>
  <c r="H18" i="19"/>
  <c r="H17" i="19"/>
  <c r="H26" i="19"/>
  <c r="H24" i="19"/>
  <c r="H29" i="19"/>
  <c r="H19" i="19"/>
  <c r="H13" i="20"/>
  <c r="H12" i="20"/>
  <c r="H14" i="19"/>
  <c r="H12" i="19"/>
  <c r="G21" i="20"/>
  <c r="H28" i="19"/>
  <c r="H16" i="19"/>
  <c r="H27" i="19"/>
  <c r="H15" i="19"/>
  <c r="H28" i="20"/>
  <c r="H16" i="20"/>
  <c r="H25" i="19"/>
  <c r="H13" i="19"/>
  <c r="H14" i="20"/>
  <c r="H23" i="19"/>
  <c r="H11" i="19"/>
  <c r="H22" i="19"/>
  <c r="H23" i="20"/>
  <c r="H11" i="20"/>
  <c r="G26" i="19"/>
  <c r="G25" i="19"/>
  <c r="G11" i="19"/>
  <c r="G24" i="19"/>
  <c r="H26" i="20"/>
  <c r="H25" i="20"/>
  <c r="H24" i="20"/>
  <c r="G27" i="19"/>
  <c r="G22" i="19"/>
  <c r="G10" i="19"/>
  <c r="G18" i="19"/>
  <c r="G29" i="19"/>
  <c r="G17" i="19"/>
  <c r="G9" i="19"/>
  <c r="G28" i="19"/>
  <c r="G16" i="19"/>
  <c r="G15" i="19"/>
  <c r="H22" i="20"/>
  <c r="H21" i="20"/>
  <c r="G21" i="19"/>
  <c r="H9" i="20"/>
  <c r="H20" i="20"/>
  <c r="H19" i="20"/>
  <c r="H30" i="20"/>
  <c r="H18" i="20"/>
  <c r="H29" i="20"/>
  <c r="H17" i="20"/>
  <c r="H27" i="20"/>
  <c r="H15" i="20"/>
  <c r="O32" i="19"/>
  <c r="O31" i="19"/>
  <c r="H31" i="19"/>
  <c r="H32" i="19"/>
  <c r="H34" i="20"/>
  <c r="H35" i="20"/>
</calcChain>
</file>

<file path=xl/sharedStrings.xml><?xml version="1.0" encoding="utf-8"?>
<sst xmlns="http://schemas.openxmlformats.org/spreadsheetml/2006/main" count="69" uniqueCount="35">
  <si>
    <t>B//c (T)</t>
  </si>
  <si>
    <t>Average LF 20 K</t>
  </si>
  <si>
    <t>StD (%)</t>
  </si>
  <si>
    <t>Average LF 50 K</t>
  </si>
  <si>
    <t>Average LF 40 K</t>
  </si>
  <si>
    <t>Average LF 35 K</t>
  </si>
  <si>
    <t>Average LF 4,2 K</t>
  </si>
  <si>
    <t>Average LF 65 K</t>
  </si>
  <si>
    <t>Average LF 77 K</t>
  </si>
  <si>
    <t>StD 4,2 K</t>
  </si>
  <si>
    <t>StD 20 K</t>
  </si>
  <si>
    <t>StD 35 K</t>
  </si>
  <si>
    <t>StD 40 K</t>
  </si>
  <si>
    <t>StD 50 K</t>
  </si>
  <si>
    <t>StD 65 K</t>
  </si>
  <si>
    <t>StD 77 K</t>
  </si>
  <si>
    <t>B//c (Tesla)</t>
  </si>
  <si>
    <t>StD (A/4 mm)</t>
  </si>
  <si>
    <t>Ic 4.2 K (A/4 mm)</t>
  </si>
  <si>
    <t>Ic Re/Ic Gd</t>
  </si>
  <si>
    <t>Ic 20 K (A/4 mm)</t>
  </si>
  <si>
    <t>Ic 65 K (A/4 mm)</t>
  </si>
  <si>
    <t>SuperOx wire for in-field use</t>
  </si>
  <si>
    <t>Av Ic for in-field/Ic for LN2 (1-20 T)</t>
  </si>
  <si>
    <t>StD (1-20 T)</t>
  </si>
  <si>
    <t>Av Ic for in-field/Ic for LN2 (1-8 T)</t>
  </si>
  <si>
    <t>StD (1-8 T)</t>
  </si>
  <si>
    <t>SuperOx wire for LN2</t>
  </si>
  <si>
    <t>Ic 77 K, s.f. = 195 A/4 mm</t>
  </si>
  <si>
    <t>Available from production: Ic 77 K, s.f. = 300-500+ A/12 mm</t>
  </si>
  <si>
    <t>Independent in-field measurements at: NHMFL, University of Geneva, Tohoku University, RRI, Lebedev Inst</t>
  </si>
  <si>
    <t>Available from stock: Ic 77 K, s.f. = 300-700+ A/12 mm</t>
  </si>
  <si>
    <t>For tables below the following average performance of wire for LN2 was used: Ic 77 K, s.f. = 195 A/4 mm</t>
  </si>
  <si>
    <t>For tables below the following average performance of wire for in-field use was used: Ic 77 K, s.f. = 185 A/4 mm</t>
  </si>
  <si>
    <t>Independent in-field measurements at: NHMFL, University of Geneva, PSI, ENEA, NIMS, BNL, KIT, Kurchatov Inst, Lebedev Inst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</si>
</sst>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0" fontId="1" fillId="0" borderId="0"/>
  </cellStyleXfs>
  <cellXfs count="75">
    <xf numFmtId="0" fontId="0" fillId="0" borderId="0" xfId="0"/>
    <xf numFmtId="0" fontId="4" fillId="0" borderId="0" xfId="0" applyFont="1" applyAlignment="1">
      <alignment horizontal="left"/>
    </xf>
    <xf numFmtId="9" fontId="4" fillId="0" borderId="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0" xfId="0" applyFont="1"/>
    <xf numFmtId="9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6" fillId="0" borderId="0" xfId="131" applyFont="1" applyFill="1"/>
    <xf numFmtId="0" fontId="6" fillId="0" borderId="0" xfId="131" applyFont="1" applyAlignment="1">
      <alignment horizontal="center"/>
    </xf>
    <xf numFmtId="0" fontId="6" fillId="0" borderId="0" xfId="131" applyFont="1"/>
    <xf numFmtId="2" fontId="6" fillId="0" borderId="0" xfId="131" applyNumberFormat="1" applyFont="1" applyFill="1"/>
    <xf numFmtId="2" fontId="7" fillId="0" borderId="0" xfId="0" applyNumberFormat="1" applyFont="1" applyAlignment="1">
      <alignment horizontal="left"/>
    </xf>
    <xf numFmtId="2" fontId="6" fillId="0" borderId="0" xfId="131" applyNumberFormat="1" applyFont="1"/>
    <xf numFmtId="0" fontId="6" fillId="0" borderId="1" xfId="131" applyFont="1" applyFill="1" applyBorder="1" applyAlignment="1">
      <alignment horizontal="center"/>
    </xf>
    <xf numFmtId="0" fontId="6" fillId="0" borderId="2" xfId="131" applyFont="1" applyFill="1" applyBorder="1" applyAlignment="1">
      <alignment horizontal="center"/>
    </xf>
    <xf numFmtId="0" fontId="6" fillId="0" borderId="3" xfId="131" applyFont="1" applyBorder="1" applyAlignment="1">
      <alignment horizontal="center" wrapText="1"/>
    </xf>
    <xf numFmtId="2" fontId="6" fillId="0" borderId="9" xfId="131" applyNumberFormat="1" applyFont="1" applyBorder="1" applyAlignment="1">
      <alignment horizontal="center"/>
    </xf>
    <xf numFmtId="9" fontId="6" fillId="0" borderId="9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6" fillId="0" borderId="4" xfId="131" applyNumberFormat="1" applyFont="1" applyBorder="1" applyAlignment="1">
      <alignment horizontal="center"/>
    </xf>
    <xf numFmtId="2" fontId="7" fillId="0" borderId="5" xfId="131" applyNumberFormat="1" applyFont="1" applyBorder="1" applyAlignment="1">
      <alignment horizontal="center"/>
    </xf>
    <xf numFmtId="2" fontId="7" fillId="0" borderId="1" xfId="131" applyNumberFormat="1" applyFont="1" applyBorder="1" applyAlignment="1">
      <alignment horizontal="center"/>
    </xf>
    <xf numFmtId="9" fontId="7" fillId="0" borderId="1" xfId="131" applyNumberFormat="1" applyFont="1" applyBorder="1" applyAlignment="1">
      <alignment horizontal="center"/>
    </xf>
    <xf numFmtId="1" fontId="7" fillId="0" borderId="1" xfId="131" applyNumberFormat="1" applyFont="1" applyBorder="1" applyAlignment="1">
      <alignment horizontal="center"/>
    </xf>
    <xf numFmtId="2" fontId="7" fillId="0" borderId="6" xfId="131" applyNumberFormat="1" applyFont="1" applyBorder="1" applyAlignment="1">
      <alignment horizontal="center"/>
    </xf>
    <xf numFmtId="0" fontId="6" fillId="0" borderId="5" xfId="131" applyFont="1" applyBorder="1" applyAlignment="1">
      <alignment horizontal="center" wrapText="1"/>
    </xf>
    <xf numFmtId="2" fontId="6" fillId="0" borderId="1" xfId="131" applyNumberFormat="1" applyFont="1" applyBorder="1" applyAlignment="1">
      <alignment horizontal="center"/>
    </xf>
    <xf numFmtId="2" fontId="6" fillId="0" borderId="6" xfId="131" applyNumberFormat="1" applyFont="1" applyBorder="1" applyAlignment="1">
      <alignment horizontal="center"/>
    </xf>
    <xf numFmtId="0" fontId="7" fillId="0" borderId="0" xfId="131" applyFont="1"/>
    <xf numFmtId="2" fontId="7" fillId="0" borderId="5" xfId="132" applyNumberFormat="1" applyFont="1" applyBorder="1" applyAlignment="1">
      <alignment horizontal="center"/>
    </xf>
    <xf numFmtId="2" fontId="7" fillId="0" borderId="1" xfId="132" applyNumberFormat="1" applyFont="1" applyBorder="1" applyAlignment="1">
      <alignment horizontal="center"/>
    </xf>
    <xf numFmtId="1" fontId="7" fillId="0" borderId="1" xfId="132" applyNumberFormat="1" applyFont="1" applyBorder="1" applyAlignment="1">
      <alignment horizontal="center"/>
    </xf>
    <xf numFmtId="2" fontId="7" fillId="0" borderId="6" xfId="132" applyNumberFormat="1" applyFont="1" applyBorder="1" applyAlignment="1">
      <alignment horizontal="center"/>
    </xf>
    <xf numFmtId="2" fontId="7" fillId="0" borderId="7" xfId="131" applyNumberFormat="1" applyFont="1" applyBorder="1" applyAlignment="1">
      <alignment horizontal="center"/>
    </xf>
    <xf numFmtId="2" fontId="7" fillId="0" borderId="8" xfId="131" applyNumberFormat="1" applyFont="1" applyBorder="1" applyAlignment="1">
      <alignment horizontal="center"/>
    </xf>
    <xf numFmtId="2" fontId="7" fillId="0" borderId="0" xfId="131" applyNumberFormat="1" applyFont="1"/>
    <xf numFmtId="2" fontId="7" fillId="0" borderId="10" xfId="131" applyNumberFormat="1" applyFont="1" applyBorder="1" applyAlignment="1">
      <alignment horizontal="center"/>
    </xf>
    <xf numFmtId="9" fontId="7" fillId="0" borderId="10" xfId="131" applyNumberFormat="1" applyFont="1" applyBorder="1" applyAlignment="1">
      <alignment horizontal="center"/>
    </xf>
    <xf numFmtId="1" fontId="7" fillId="0" borderId="10" xfId="131" applyNumberFormat="1" applyFont="1" applyBorder="1" applyAlignment="1">
      <alignment horizontal="center"/>
    </xf>
    <xf numFmtId="2" fontId="6" fillId="0" borderId="0" xfId="131" applyNumberFormat="1" applyFont="1" applyAlignment="1">
      <alignment horizontal="right"/>
    </xf>
    <xf numFmtId="2" fontId="7" fillId="0" borderId="7" xfId="132" applyNumberFormat="1" applyFont="1" applyBorder="1" applyAlignment="1">
      <alignment horizontal="center"/>
    </xf>
    <xf numFmtId="2" fontId="7" fillId="0" borderId="10" xfId="132" applyNumberFormat="1" applyFont="1" applyBorder="1" applyAlignment="1">
      <alignment horizontal="center"/>
    </xf>
    <xf numFmtId="1" fontId="7" fillId="0" borderId="10" xfId="132" applyNumberFormat="1" applyFont="1" applyBorder="1" applyAlignment="1">
      <alignment horizontal="center"/>
    </xf>
    <xf numFmtId="2" fontId="7" fillId="0" borderId="8" xfId="132" applyNumberFormat="1" applyFont="1" applyBorder="1" applyAlignment="1">
      <alignment horizontal="center"/>
    </xf>
    <xf numFmtId="0" fontId="7" fillId="0" borderId="0" xfId="131" applyFont="1" applyAlignment="1">
      <alignment horizontal="center"/>
    </xf>
    <xf numFmtId="2" fontId="7" fillId="0" borderId="0" xfId="131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2" fontId="4" fillId="0" borderId="4" xfId="131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0" fillId="0" borderId="6" xfId="131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" fontId="4" fillId="0" borderId="0" xfId="131" applyNumberFormat="1" applyFont="1" applyAlignment="1">
      <alignment horizontal="right"/>
    </xf>
    <xf numFmtId="2" fontId="4" fillId="0" borderId="0" xfId="131" applyNumberFormat="1" applyFont="1" applyAlignment="1">
      <alignment horizontal="center"/>
    </xf>
    <xf numFmtId="2" fontId="0" fillId="0" borderId="8" xfId="131" applyNumberFormat="1" applyFont="1" applyBorder="1" applyAlignment="1">
      <alignment horizontal="center"/>
    </xf>
    <xf numFmtId="2" fontId="4" fillId="0" borderId="0" xfId="131" applyNumberFormat="1" applyFont="1" applyFill="1"/>
  </cellXfs>
  <cellStyles count="133">
    <cellStyle name="Normal 2" xfId="131"/>
    <cellStyle name="Normal 3" xfId="132"/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3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ysClr val="windowText" lastClr="000000"/>
                </a:solidFill>
              </a:rPr>
              <a:t>SuperOx</a:t>
            </a:r>
            <a:r>
              <a:rPr lang="en-US" sz="2000" baseline="0">
                <a:solidFill>
                  <a:sysClr val="windowText" lastClr="000000"/>
                </a:solidFill>
              </a:rPr>
              <a:t> wire performance at 4.2 K: </a:t>
            </a:r>
            <a:r>
              <a:rPr lang="en-US" sz="2000">
                <a:solidFill>
                  <a:sysClr val="windowText" lastClr="000000"/>
                </a:solidFill>
              </a:rPr>
              <a:t>for in-field use vs.</a:t>
            </a:r>
            <a:r>
              <a:rPr lang="en-US" sz="2000" baseline="0">
                <a:solidFill>
                  <a:sysClr val="windowText" lastClr="000000"/>
                </a:solidFill>
              </a:rPr>
              <a:t> wire for LN2</a:t>
            </a:r>
            <a:endParaRPr lang="ru-RU" sz="20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338453594939977"/>
          <c:y val="2.30607966457023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3539969042331246"/>
          <c:y val="0.10615468520203629"/>
          <c:w val="0.80710292751867552"/>
          <c:h val="0.73232129845336591"/>
        </c:manualLayout>
      </c:layout>
      <c:scatterChart>
        <c:scatterStyle val="lineMarker"/>
        <c:varyColors val="0"/>
        <c:ser>
          <c:idx val="0"/>
          <c:order val="0"/>
          <c:tx>
            <c:v>  for in-field use Ic (77 K, s.f.) = 185 A/ 4 mm</c:v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8"/>
            <c:spPr>
              <a:noFill/>
              <a:ln w="25400">
                <a:solidFill>
                  <a:srgbClr val="0070C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'Data for in-field all T B||c'!$G$9:$G$29</c:f>
                <c:numCache>
                  <c:formatCode>General</c:formatCode>
                  <c:ptCount val="21"/>
                  <c:pt idx="0">
                    <c:v>394.7782398896486</c:v>
                  </c:pt>
                  <c:pt idx="1">
                    <c:v>302.30518911001315</c:v>
                  </c:pt>
                  <c:pt idx="2">
                    <c:v>230.08289438312912</c:v>
                  </c:pt>
                  <c:pt idx="3">
                    <c:v>193.06750286762906</c:v>
                  </c:pt>
                  <c:pt idx="4">
                    <c:v>167.89469563716759</c:v>
                  </c:pt>
                  <c:pt idx="5">
                    <c:v>155.59478582897387</c:v>
                  </c:pt>
                  <c:pt idx="6">
                    <c:v>141.8537054124705</c:v>
                  </c:pt>
                  <c:pt idx="7">
                    <c:v>130.3552026142043</c:v>
                  </c:pt>
                  <c:pt idx="8">
                    <c:v>116.5184999064401</c:v>
                  </c:pt>
                  <c:pt idx="9">
                    <c:v>114.69940753463899</c:v>
                  </c:pt>
                  <c:pt idx="10">
                    <c:v>106.24193475764068</c:v>
                  </c:pt>
                  <c:pt idx="11">
                    <c:v>99.738868502343749</c:v>
                  </c:pt>
                  <c:pt idx="12">
                    <c:v>92.189297589187376</c:v>
                  </c:pt>
                  <c:pt idx="13">
                    <c:v>85.996277717948146</c:v>
                  </c:pt>
                  <c:pt idx="14">
                    <c:v>80.350359702424015</c:v>
                  </c:pt>
                  <c:pt idx="15">
                    <c:v>74.634991243959448</c:v>
                  </c:pt>
                  <c:pt idx="16">
                    <c:v>50.765946961677606</c:v>
                  </c:pt>
                  <c:pt idx="17">
                    <c:v>46.356462934353523</c:v>
                  </c:pt>
                  <c:pt idx="18">
                    <c:v>42.263551073187195</c:v>
                  </c:pt>
                  <c:pt idx="19">
                    <c:v>38.85</c:v>
                  </c:pt>
                  <c:pt idx="20">
                    <c:v>34.011836175072901</c:v>
                  </c:pt>
                </c:numCache>
              </c:numRef>
            </c:plus>
            <c:minus>
              <c:numRef>
                <c:f>'Data for in-field all T B||c'!$G$9:$G$29</c:f>
                <c:numCache>
                  <c:formatCode>General</c:formatCode>
                  <c:ptCount val="21"/>
                  <c:pt idx="0">
                    <c:v>394.7782398896486</c:v>
                  </c:pt>
                  <c:pt idx="1">
                    <c:v>302.30518911001315</c:v>
                  </c:pt>
                  <c:pt idx="2">
                    <c:v>230.08289438312912</c:v>
                  </c:pt>
                  <c:pt idx="3">
                    <c:v>193.06750286762906</c:v>
                  </c:pt>
                  <c:pt idx="4">
                    <c:v>167.89469563716759</c:v>
                  </c:pt>
                  <c:pt idx="5">
                    <c:v>155.59478582897387</c:v>
                  </c:pt>
                  <c:pt idx="6">
                    <c:v>141.8537054124705</c:v>
                  </c:pt>
                  <c:pt idx="7">
                    <c:v>130.3552026142043</c:v>
                  </c:pt>
                  <c:pt idx="8">
                    <c:v>116.5184999064401</c:v>
                  </c:pt>
                  <c:pt idx="9">
                    <c:v>114.69940753463899</c:v>
                  </c:pt>
                  <c:pt idx="10">
                    <c:v>106.24193475764068</c:v>
                  </c:pt>
                  <c:pt idx="11">
                    <c:v>99.738868502343749</c:v>
                  </c:pt>
                  <c:pt idx="12">
                    <c:v>92.189297589187376</c:v>
                  </c:pt>
                  <c:pt idx="13">
                    <c:v>85.996277717948146</c:v>
                  </c:pt>
                  <c:pt idx="14">
                    <c:v>80.350359702424015</c:v>
                  </c:pt>
                  <c:pt idx="15">
                    <c:v>74.634991243959448</c:v>
                  </c:pt>
                  <c:pt idx="16">
                    <c:v>50.765946961677606</c:v>
                  </c:pt>
                  <c:pt idx="17">
                    <c:v>46.356462934353523</c:v>
                  </c:pt>
                  <c:pt idx="18">
                    <c:v>42.263551073187195</c:v>
                  </c:pt>
                  <c:pt idx="19">
                    <c:v>38.85</c:v>
                  </c:pt>
                  <c:pt idx="20">
                    <c:v>34.011836175072901</c:v>
                  </c:pt>
                </c:numCache>
              </c:numRef>
            </c:minus>
            <c:spPr>
              <a:noFill/>
              <a:ln w="25400" cap="flat" cmpd="sng" algn="ctr">
                <a:solidFill>
                  <a:srgbClr val="0070C0">
                    <a:alpha val="94000"/>
                  </a:srgbClr>
                </a:solidFill>
                <a:round/>
                <a:headEnd w="lg" len="lg"/>
                <a:tailEnd w="lg" len="lg"/>
              </a:ln>
              <a:effectLst/>
            </c:spPr>
          </c:errBars>
          <c:xVal>
            <c:numRef>
              <c:f>'Data for in-field all T B||c'!$A$9:$A$29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'Data for in-field all T B||c'!$F$9:$F$29</c:f>
              <c:numCache>
                <c:formatCode>0</c:formatCode>
                <c:ptCount val="21"/>
                <c:pt idx="0">
                  <c:v>3236.8193192327067</c:v>
                </c:pt>
                <c:pt idx="1">
                  <c:v>2162.196547236751</c:v>
                </c:pt>
                <c:pt idx="2">
                  <c:v>1626.8926239351595</c:v>
                </c:pt>
                <c:pt idx="3">
                  <c:v>1354.2222086121778</c:v>
                </c:pt>
                <c:pt idx="4">
                  <c:v>1205.8832730231832</c:v>
                </c:pt>
                <c:pt idx="5">
                  <c:v>1066.6090061131135</c:v>
                </c:pt>
                <c:pt idx="6">
                  <c:v>975.35234498364775</c:v>
                </c:pt>
                <c:pt idx="7">
                  <c:v>902.14277244498624</c:v>
                </c:pt>
                <c:pt idx="8">
                  <c:v>841.92580440053098</c:v>
                </c:pt>
                <c:pt idx="9">
                  <c:v>778.34397994970413</c:v>
                </c:pt>
                <c:pt idx="10">
                  <c:v>733.20155627950419</c:v>
                </c:pt>
                <c:pt idx="11">
                  <c:v>693.26349725592979</c:v>
                </c:pt>
                <c:pt idx="12">
                  <c:v>656.85387812418548</c:v>
                </c:pt>
                <c:pt idx="13">
                  <c:v>623.26425414301502</c:v>
                </c:pt>
                <c:pt idx="14">
                  <c:v>594.17480410995108</c:v>
                </c:pt>
                <c:pt idx="15">
                  <c:v>566.2044214691515</c:v>
                </c:pt>
                <c:pt idx="16">
                  <c:v>513.55182769475584</c:v>
                </c:pt>
                <c:pt idx="17">
                  <c:v>492.07786578801711</c:v>
                </c:pt>
                <c:pt idx="18">
                  <c:v>471.85173208108483</c:v>
                </c:pt>
                <c:pt idx="19">
                  <c:v>414.35438356164377</c:v>
                </c:pt>
                <c:pt idx="20">
                  <c:v>516.15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464-46BF-99C5-F2E3EBACC440}"/>
            </c:ext>
          </c:extLst>
        </c:ser>
        <c:ser>
          <c:idx val="2"/>
          <c:order val="1"/>
          <c:tx>
            <c:v>  for LN2 Ic (77 K, s.f.) = 195 A/4 mm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'Data for LN2 all T B||c'!$G$9:$G$30</c:f>
                <c:numCache>
                  <c:formatCode>General</c:formatCode>
                  <c:ptCount val="22"/>
                  <c:pt idx="0">
                    <c:v>87.310294652269519</c:v>
                  </c:pt>
                  <c:pt idx="1">
                    <c:v>167.7</c:v>
                  </c:pt>
                  <c:pt idx="2">
                    <c:v>248.65207840943049</c:v>
                  </c:pt>
                  <c:pt idx="3">
                    <c:v>138.55753546188154</c:v>
                  </c:pt>
                  <c:pt idx="4">
                    <c:v>107.83418708866721</c:v>
                  </c:pt>
                  <c:pt idx="5">
                    <c:v>93.7771004941158</c:v>
                  </c:pt>
                  <c:pt idx="6">
                    <c:v>81.325052409124169</c:v>
                  </c:pt>
                  <c:pt idx="7">
                    <c:v>69.743586977777667</c:v>
                  </c:pt>
                  <c:pt idx="8">
                    <c:v>59.374737440808083</c:v>
                  </c:pt>
                  <c:pt idx="9">
                    <c:v>56.898726567584497</c:v>
                  </c:pt>
                  <c:pt idx="10">
                    <c:v>70.172834727578362</c:v>
                  </c:pt>
                  <c:pt idx="11">
                    <c:v>55.032585065897813</c:v>
                  </c:pt>
                  <c:pt idx="12">
                    <c:v>62.839926170289168</c:v>
                  </c:pt>
                  <c:pt idx="13">
                    <c:v>38.947159486347118</c:v>
                  </c:pt>
                  <c:pt idx="14">
                    <c:v>69.501884398033539</c:v>
                  </c:pt>
                  <c:pt idx="15">
                    <c:v>59.403840491681741</c:v>
                  </c:pt>
                  <c:pt idx="16">
                    <c:v>7.8303060404950147</c:v>
                  </c:pt>
                  <c:pt idx="17">
                    <c:v>4.662173662081754</c:v>
                  </c:pt>
                  <c:pt idx="18">
                    <c:v>7.2304301418680579</c:v>
                  </c:pt>
                  <c:pt idx="19">
                    <c:v>29.249999999999996</c:v>
                  </c:pt>
                  <c:pt idx="20">
                    <c:v>23.440589796334073</c:v>
                  </c:pt>
                  <c:pt idx="21">
                    <c:v>29.249999999999996</c:v>
                  </c:pt>
                </c:numCache>
              </c:numRef>
            </c:plus>
            <c:minus>
              <c:numRef>
                <c:f>'Data for LN2 all T B||c'!$G$9:$G$30</c:f>
                <c:numCache>
                  <c:formatCode>General</c:formatCode>
                  <c:ptCount val="22"/>
                  <c:pt idx="0">
                    <c:v>87.310294652269519</c:v>
                  </c:pt>
                  <c:pt idx="1">
                    <c:v>167.7</c:v>
                  </c:pt>
                  <c:pt idx="2">
                    <c:v>248.65207840943049</c:v>
                  </c:pt>
                  <c:pt idx="3">
                    <c:v>138.55753546188154</c:v>
                  </c:pt>
                  <c:pt idx="4">
                    <c:v>107.83418708866721</c:v>
                  </c:pt>
                  <c:pt idx="5">
                    <c:v>93.7771004941158</c:v>
                  </c:pt>
                  <c:pt idx="6">
                    <c:v>81.325052409124169</c:v>
                  </c:pt>
                  <c:pt idx="7">
                    <c:v>69.743586977777667</c:v>
                  </c:pt>
                  <c:pt idx="8">
                    <c:v>59.374737440808083</c:v>
                  </c:pt>
                  <c:pt idx="9">
                    <c:v>56.898726567584497</c:v>
                  </c:pt>
                  <c:pt idx="10">
                    <c:v>70.172834727578362</c:v>
                  </c:pt>
                  <c:pt idx="11">
                    <c:v>55.032585065897813</c:v>
                  </c:pt>
                  <c:pt idx="12">
                    <c:v>62.839926170289168</c:v>
                  </c:pt>
                  <c:pt idx="13">
                    <c:v>38.947159486347118</c:v>
                  </c:pt>
                  <c:pt idx="14">
                    <c:v>69.501884398033539</c:v>
                  </c:pt>
                  <c:pt idx="15">
                    <c:v>59.403840491681741</c:v>
                  </c:pt>
                  <c:pt idx="16">
                    <c:v>7.8303060404950147</c:v>
                  </c:pt>
                  <c:pt idx="17">
                    <c:v>4.662173662081754</c:v>
                  </c:pt>
                  <c:pt idx="18">
                    <c:v>7.2304301418680579</c:v>
                  </c:pt>
                  <c:pt idx="19">
                    <c:v>29.249999999999996</c:v>
                  </c:pt>
                  <c:pt idx="20">
                    <c:v>23.440589796334073</c:v>
                  </c:pt>
                  <c:pt idx="21">
                    <c:v>29.249999999999996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tx1"/>
                </a:solidFill>
                <a:round/>
                <a:headEnd w="lg" len="lg"/>
                <a:tailEnd w="lg" len="med"/>
              </a:ln>
              <a:effectLst/>
            </c:spPr>
          </c:errBars>
          <c:xVal>
            <c:numRef>
              <c:f>'Data for LN2 all T B||c'!$A$9:$A$30</c:f>
              <c:numCache>
                <c:formatCode>General</c:formatCode>
                <c:ptCount val="2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</c:numCache>
            </c:numRef>
          </c:xVal>
          <c:yVal>
            <c:numRef>
              <c:f>'Data for LN2 all T B||c'!$F$9:$F$30</c:f>
              <c:numCache>
                <c:formatCode>0</c:formatCode>
                <c:ptCount val="22"/>
                <c:pt idx="0">
                  <c:v>2223.6622985839849</c:v>
                </c:pt>
                <c:pt idx="1">
                  <c:v>1692.0584800026672</c:v>
                </c:pt>
                <c:pt idx="2">
                  <c:v>1133.8450646880667</c:v>
                </c:pt>
                <c:pt idx="3">
                  <c:v>795.0370300689317</c:v>
                </c:pt>
                <c:pt idx="4">
                  <c:v>636.46778506494923</c:v>
                </c:pt>
                <c:pt idx="5">
                  <c:v>540.50415452465131</c:v>
                </c:pt>
                <c:pt idx="6">
                  <c:v>477.18620171069205</c:v>
                </c:pt>
                <c:pt idx="7">
                  <c:v>429.80885819399725</c:v>
                </c:pt>
                <c:pt idx="8">
                  <c:v>382.34181988702124</c:v>
                </c:pt>
                <c:pt idx="9">
                  <c:v>356.0007721230341</c:v>
                </c:pt>
                <c:pt idx="10">
                  <c:v>336.02174270664176</c:v>
                </c:pt>
                <c:pt idx="11">
                  <c:v>317.97324827039688</c:v>
                </c:pt>
                <c:pt idx="12">
                  <c:v>300.17224069691281</c:v>
                </c:pt>
                <c:pt idx="13">
                  <c:v>274.77616945118018</c:v>
                </c:pt>
                <c:pt idx="14">
                  <c:v>267.9131449441162</c:v>
                </c:pt>
                <c:pt idx="15">
                  <c:v>270.11647654064842</c:v>
                </c:pt>
                <c:pt idx="16">
                  <c:v>298.03686249999998</c:v>
                </c:pt>
                <c:pt idx="17">
                  <c:v>277.34438619047472</c:v>
                </c:pt>
                <c:pt idx="18">
                  <c:v>272.26268618421051</c:v>
                </c:pt>
                <c:pt idx="19">
                  <c:v>258.81794682107585</c:v>
                </c:pt>
                <c:pt idx="20">
                  <c:v>238.87500000000003</c:v>
                </c:pt>
                <c:pt idx="21">
                  <c:v>222.29999999999998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464-46BF-99C5-F2E3EBACC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587232"/>
        <c:axId val="513594288"/>
        <c:extLst xmlns:c16r2="http://schemas.microsoft.com/office/drawing/2015/06/chart"/>
      </c:scatterChart>
      <c:valAx>
        <c:axId val="513587232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B//c (T)</a:t>
                </a:r>
                <a:endParaRPr lang="ru-RU" sz="200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3594288"/>
        <c:crosses val="autoZero"/>
        <c:crossBetween val="midCat"/>
        <c:majorUnit val="2"/>
      </c:valAx>
      <c:valAx>
        <c:axId val="513594288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Commercial I</a:t>
                </a:r>
                <a:r>
                  <a:rPr lang="en-US" sz="2000" baseline="-25000">
                    <a:solidFill>
                      <a:sysClr val="windowText" lastClr="000000"/>
                    </a:solidFill>
                  </a:rPr>
                  <a:t>c</a:t>
                </a:r>
                <a:r>
                  <a:rPr lang="en-US" sz="2000">
                    <a:solidFill>
                      <a:sysClr val="windowText" lastClr="000000"/>
                    </a:solidFill>
                  </a:rPr>
                  <a:t> (A/4 mm)</a:t>
                </a:r>
                <a:endParaRPr lang="ru-RU" sz="20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8.2051282051282051E-3"/>
              <c:y val="0.273451190518059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3587232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ayout>
        <c:manualLayout>
          <c:xMode val="edge"/>
          <c:yMode val="edge"/>
          <c:x val="0.37444440858827072"/>
          <c:y val="0.13359365673471632"/>
          <c:w val="0.54001721096338362"/>
          <c:h val="0.14540827067557438"/>
        </c:manualLayout>
      </c:layout>
      <c:overlay val="0"/>
      <c:spPr>
        <a:solidFill>
          <a:schemeClr val="bg1"/>
        </a:solidFill>
        <a:ln w="2540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ysClr val="windowText" lastClr="000000"/>
                </a:solidFill>
              </a:rPr>
              <a:t>SuperOx</a:t>
            </a:r>
            <a:r>
              <a:rPr lang="en-US" sz="2000" baseline="0">
                <a:solidFill>
                  <a:sysClr val="windowText" lastClr="000000"/>
                </a:solidFill>
              </a:rPr>
              <a:t> wire performance at 20 K: </a:t>
            </a:r>
            <a:r>
              <a:rPr lang="en-US" sz="1800" b="0" i="0" baseline="0">
                <a:effectLst/>
              </a:rPr>
              <a:t>for in-field use vs. wire for LN2</a:t>
            </a:r>
            <a:endParaRPr lang="ru-RU" sz="2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3539969042331246"/>
          <c:y val="0.10615468520203629"/>
          <c:w val="0.80710292751867552"/>
          <c:h val="0.73232129845336591"/>
        </c:manualLayout>
      </c:layout>
      <c:scatterChart>
        <c:scatterStyle val="lineMarker"/>
        <c:varyColors val="0"/>
        <c:ser>
          <c:idx val="0"/>
          <c:order val="0"/>
          <c:tx>
            <c:v>  For in-field use Ic (77 K, s.f.) = 185 A/4 mm</c:v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8"/>
            <c:spPr>
              <a:noFill/>
              <a:ln w="25400">
                <a:solidFill>
                  <a:srgbClr val="0070C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('Data for in-field all T B||c'!$N$9:$N$27,'Data for in-field all T B||c'!$N$29)</c:f>
                <c:numCache>
                  <c:formatCode>General</c:formatCode>
                  <c:ptCount val="20"/>
                  <c:pt idx="0">
                    <c:v>281.80918857995931</c:v>
                  </c:pt>
                  <c:pt idx="1">
                    <c:v>233.40254465783619</c:v>
                  </c:pt>
                  <c:pt idx="2">
                    <c:v>174.28053396350995</c:v>
                  </c:pt>
                  <c:pt idx="3">
                    <c:v>144.65332594849622</c:v>
                  </c:pt>
                  <c:pt idx="4">
                    <c:v>125.69956733546776</c:v>
                  </c:pt>
                  <c:pt idx="5">
                    <c:v>109.04329198188091</c:v>
                  </c:pt>
                  <c:pt idx="6">
                    <c:v>98.134139420218062</c:v>
                  </c:pt>
                  <c:pt idx="7">
                    <c:v>88.770860911427249</c:v>
                  </c:pt>
                  <c:pt idx="8">
                    <c:v>76.886074392878385</c:v>
                  </c:pt>
                  <c:pt idx="9">
                    <c:v>60.560541265582415</c:v>
                  </c:pt>
                  <c:pt idx="10">
                    <c:v>55.184828865042505</c:v>
                  </c:pt>
                  <c:pt idx="11">
                    <c:v>50.318312167320272</c:v>
                  </c:pt>
                  <c:pt idx="12">
                    <c:v>45.599188259216774</c:v>
                  </c:pt>
                  <c:pt idx="13">
                    <c:v>42.713746286805389</c:v>
                  </c:pt>
                  <c:pt idx="14">
                    <c:v>38.865762984582425</c:v>
                  </c:pt>
                  <c:pt idx="15">
                    <c:v>36.869963927814794</c:v>
                  </c:pt>
                  <c:pt idx="16">
                    <c:v>34.79010811511278</c:v>
                  </c:pt>
                  <c:pt idx="17">
                    <c:v>33.288528542792697</c:v>
                  </c:pt>
                  <c:pt idx="18">
                    <c:v>30.227355107319852</c:v>
                  </c:pt>
                  <c:pt idx="19">
                    <c:v>28.878178035788356</c:v>
                  </c:pt>
                </c:numCache>
              </c:numRef>
            </c:plus>
            <c:minus>
              <c:numRef>
                <c:f>('Data for in-field all T B||c'!$N$9:$N$27,'Data for in-field all T B||c'!$N$29)</c:f>
                <c:numCache>
                  <c:formatCode>General</c:formatCode>
                  <c:ptCount val="20"/>
                  <c:pt idx="0">
                    <c:v>281.80918857995931</c:v>
                  </c:pt>
                  <c:pt idx="1">
                    <c:v>233.40254465783619</c:v>
                  </c:pt>
                  <c:pt idx="2">
                    <c:v>174.28053396350995</c:v>
                  </c:pt>
                  <c:pt idx="3">
                    <c:v>144.65332594849622</c:v>
                  </c:pt>
                  <c:pt idx="4">
                    <c:v>125.69956733546776</c:v>
                  </c:pt>
                  <c:pt idx="5">
                    <c:v>109.04329198188091</c:v>
                  </c:pt>
                  <c:pt idx="6">
                    <c:v>98.134139420218062</c:v>
                  </c:pt>
                  <c:pt idx="7">
                    <c:v>88.770860911427249</c:v>
                  </c:pt>
                  <c:pt idx="8">
                    <c:v>76.886074392878385</c:v>
                  </c:pt>
                  <c:pt idx="9">
                    <c:v>60.560541265582415</c:v>
                  </c:pt>
                  <c:pt idx="10">
                    <c:v>55.184828865042505</c:v>
                  </c:pt>
                  <c:pt idx="11">
                    <c:v>50.318312167320272</c:v>
                  </c:pt>
                  <c:pt idx="12">
                    <c:v>45.599188259216774</c:v>
                  </c:pt>
                  <c:pt idx="13">
                    <c:v>42.713746286805389</c:v>
                  </c:pt>
                  <c:pt idx="14">
                    <c:v>38.865762984582425</c:v>
                  </c:pt>
                  <c:pt idx="15">
                    <c:v>36.869963927814794</c:v>
                  </c:pt>
                  <c:pt idx="16">
                    <c:v>34.79010811511278</c:v>
                  </c:pt>
                  <c:pt idx="17">
                    <c:v>33.288528542792697</c:v>
                  </c:pt>
                  <c:pt idx="18">
                    <c:v>30.227355107319852</c:v>
                  </c:pt>
                  <c:pt idx="19">
                    <c:v>28.878178035788356</c:v>
                  </c:pt>
                </c:numCache>
              </c:numRef>
            </c:minus>
            <c:spPr>
              <a:noFill/>
              <a:ln w="25400" cap="flat" cmpd="sng" algn="ctr">
                <a:solidFill>
                  <a:srgbClr val="0070C0">
                    <a:alpha val="94000"/>
                  </a:srgbClr>
                </a:solidFill>
                <a:round/>
                <a:headEnd w="lg" len="lg"/>
                <a:tailEnd w="lg" len="lg"/>
              </a:ln>
              <a:effectLst/>
            </c:spPr>
          </c:errBars>
          <c:xVal>
            <c:numRef>
              <c:f>('Data for in-field all T B||c'!$A$9:$A$27,'Data for in-field all T B||c'!$A$29)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20</c:v>
                </c:pt>
              </c:numCache>
            </c:numRef>
          </c:xVal>
          <c:yVal>
            <c:numRef>
              <c:f>('Data for in-field all T B||c'!$M$9:$M$27,'Data for in-field all T B||c'!$M$29)</c:f>
              <c:numCache>
                <c:formatCode>0</c:formatCode>
                <c:ptCount val="20"/>
                <c:pt idx="0">
                  <c:v>2302.9802224115824</c:v>
                </c:pt>
                <c:pt idx="1">
                  <c:v>1191.0699778594994</c:v>
                </c:pt>
                <c:pt idx="2">
                  <c:v>867.162052718783</c:v>
                </c:pt>
                <c:pt idx="3">
                  <c:v>722.48995658948127</c:v>
                </c:pt>
                <c:pt idx="4">
                  <c:v>634.48302263508481</c:v>
                </c:pt>
                <c:pt idx="5">
                  <c:v>570.73757293626784</c:v>
                </c:pt>
                <c:pt idx="6">
                  <c:v>518.16610106224039</c:v>
                </c:pt>
                <c:pt idx="7">
                  <c:v>481.68596051645079</c:v>
                </c:pt>
                <c:pt idx="8">
                  <c:v>447.23511031450204</c:v>
                </c:pt>
                <c:pt idx="9">
                  <c:v>434.25129498057731</c:v>
                </c:pt>
                <c:pt idx="10">
                  <c:v>404.2996332059007</c:v>
                </c:pt>
                <c:pt idx="11">
                  <c:v>378.32121566251766</c:v>
                </c:pt>
                <c:pt idx="12">
                  <c:v>354.5054724753071</c:v>
                </c:pt>
                <c:pt idx="13">
                  <c:v>333.64320993878147</c:v>
                </c:pt>
                <c:pt idx="14">
                  <c:v>313.63806781478161</c:v>
                </c:pt>
                <c:pt idx="15">
                  <c:v>296.66351695785414</c:v>
                </c:pt>
                <c:pt idx="16">
                  <c:v>270.47626027166649</c:v>
                </c:pt>
                <c:pt idx="17">
                  <c:v>255.83062046261699</c:v>
                </c:pt>
                <c:pt idx="18">
                  <c:v>241.99062357017667</c:v>
                </c:pt>
                <c:pt idx="19">
                  <c:v>226.62499999999997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5C-48DA-BB57-77030C646EBC}"/>
            </c:ext>
          </c:extLst>
        </c:ser>
        <c:ser>
          <c:idx val="2"/>
          <c:order val="1"/>
          <c:tx>
            <c:v>  For LN2 Ic (77 K, s.f.) = 195 A/4 mm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('Data for LN2 all T B||c'!$N$10:$N$25,'Data for LN2 all T B||c'!$N$27,'Data for LN2 all T B||c'!$N$29)</c:f>
                <c:numCache>
                  <c:formatCode>General</c:formatCode>
                  <c:ptCount val="18"/>
                  <c:pt idx="0">
                    <c:v>105.86655802190549</c:v>
                  </c:pt>
                  <c:pt idx="1">
                    <c:v>77.394376333486647</c:v>
                  </c:pt>
                  <c:pt idx="2">
                    <c:v>52.180401957392014</c:v>
                  </c:pt>
                  <c:pt idx="3">
                    <c:v>46.745229556360187</c:v>
                  </c:pt>
                  <c:pt idx="4">
                    <c:v>46.738923485465165</c:v>
                  </c:pt>
                  <c:pt idx="5">
                    <c:v>33.560574497378049</c:v>
                  </c:pt>
                  <c:pt idx="6">
                    <c:v>37.996650587080531</c:v>
                  </c:pt>
                  <c:pt idx="7">
                    <c:v>27.756738444197723</c:v>
                  </c:pt>
                  <c:pt idx="8">
                    <c:v>32.379983878405142</c:v>
                  </c:pt>
                  <c:pt idx="9">
                    <c:v>29.313505294902306</c:v>
                  </c:pt>
                  <c:pt idx="10">
                    <c:v>27.084149875780305</c:v>
                  </c:pt>
                  <c:pt idx="11">
                    <c:v>32.855888066113621</c:v>
                  </c:pt>
                  <c:pt idx="12">
                    <c:v>24.1281042084115</c:v>
                  </c:pt>
                  <c:pt idx="13">
                    <c:v>35.240472466283073</c:v>
                  </c:pt>
                  <c:pt idx="14">
                    <c:v>39</c:v>
                  </c:pt>
                  <c:pt idx="15">
                    <c:v>37.561999876478438</c:v>
                  </c:pt>
                  <c:pt idx="16">
                    <c:v>39.000000000000007</c:v>
                  </c:pt>
                  <c:pt idx="17">
                    <c:v>39.000000000000007</c:v>
                  </c:pt>
                </c:numCache>
              </c:numRef>
            </c:plus>
            <c:minus>
              <c:numRef>
                <c:f>('Data for LN2 all T B||c'!$N$10:$N$25,'Data for LN2 all T B||c'!$N$27,'Data for LN2 all T B||c'!$N$29)</c:f>
                <c:numCache>
                  <c:formatCode>General</c:formatCode>
                  <c:ptCount val="18"/>
                  <c:pt idx="0">
                    <c:v>105.86655802190549</c:v>
                  </c:pt>
                  <c:pt idx="1">
                    <c:v>77.394376333486647</c:v>
                  </c:pt>
                  <c:pt idx="2">
                    <c:v>52.180401957392014</c:v>
                  </c:pt>
                  <c:pt idx="3">
                    <c:v>46.745229556360187</c:v>
                  </c:pt>
                  <c:pt idx="4">
                    <c:v>46.738923485465165</c:v>
                  </c:pt>
                  <c:pt idx="5">
                    <c:v>33.560574497378049</c:v>
                  </c:pt>
                  <c:pt idx="6">
                    <c:v>37.996650587080531</c:v>
                  </c:pt>
                  <c:pt idx="7">
                    <c:v>27.756738444197723</c:v>
                  </c:pt>
                  <c:pt idx="8">
                    <c:v>32.379983878405142</c:v>
                  </c:pt>
                  <c:pt idx="9">
                    <c:v>29.313505294902306</c:v>
                  </c:pt>
                  <c:pt idx="10">
                    <c:v>27.084149875780305</c:v>
                  </c:pt>
                  <c:pt idx="11">
                    <c:v>32.855888066113621</c:v>
                  </c:pt>
                  <c:pt idx="12">
                    <c:v>24.1281042084115</c:v>
                  </c:pt>
                  <c:pt idx="13">
                    <c:v>35.240472466283073</c:v>
                  </c:pt>
                  <c:pt idx="14">
                    <c:v>39</c:v>
                  </c:pt>
                  <c:pt idx="15">
                    <c:v>37.561999876478438</c:v>
                  </c:pt>
                  <c:pt idx="16">
                    <c:v>39.000000000000007</c:v>
                  </c:pt>
                  <c:pt idx="17">
                    <c:v>39.000000000000007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tx1"/>
                </a:solidFill>
                <a:round/>
                <a:headEnd w="lg" len="lg"/>
                <a:tailEnd w="lg" len="med"/>
              </a:ln>
              <a:effectLst/>
            </c:spPr>
          </c:errBars>
          <c:xVal>
            <c:numRef>
              <c:f>('Data for LN2 all T B||c'!$A$10:$A$25,'Data for LN2 all T B||c'!$A$27,'Data for LN2 all T B||c'!$A$29)</c:f>
              <c:numCache>
                <c:formatCode>General</c:formatCode>
                <c:ptCount val="18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17</c:v>
                </c:pt>
                <c:pt idx="17">
                  <c:v>19</c:v>
                </c:pt>
              </c:numCache>
            </c:numRef>
          </c:xVal>
          <c:yVal>
            <c:numRef>
              <c:f>('Data for LN2 all T B||c'!$M$10:$M$25,'Data for LN2 all T B||c'!$M$27,'Data for LN2 all T B||c'!$M$29)</c:f>
              <c:numCache>
                <c:formatCode>0</c:formatCode>
                <c:ptCount val="18"/>
                <c:pt idx="0">
                  <c:v>838.42865394736839</c:v>
                </c:pt>
                <c:pt idx="1">
                  <c:v>588.41812763157895</c:v>
                </c:pt>
                <c:pt idx="2">
                  <c:v>391.72185503327285</c:v>
                </c:pt>
                <c:pt idx="3">
                  <c:v>314.78028760586812</c:v>
                </c:pt>
                <c:pt idx="4">
                  <c:v>274.84212490421453</c:v>
                </c:pt>
                <c:pt idx="5">
                  <c:v>236.38851308227464</c:v>
                </c:pt>
                <c:pt idx="6">
                  <c:v>213.22870708812263</c:v>
                </c:pt>
                <c:pt idx="7">
                  <c:v>191.82203714458561</c:v>
                </c:pt>
                <c:pt idx="8">
                  <c:v>175.82112490421457</c:v>
                </c:pt>
                <c:pt idx="9">
                  <c:v>161.71997509578546</c:v>
                </c:pt>
                <c:pt idx="10">
                  <c:v>148.95406724137933</c:v>
                </c:pt>
                <c:pt idx="11">
                  <c:v>150.63087112068965</c:v>
                </c:pt>
                <c:pt idx="12">
                  <c:v>128.2379396551724</c:v>
                </c:pt>
                <c:pt idx="13">
                  <c:v>127.13041187739465</c:v>
                </c:pt>
                <c:pt idx="14">
                  <c:v>98.732758620689637</c:v>
                </c:pt>
                <c:pt idx="15">
                  <c:v>119.68965517241379</c:v>
                </c:pt>
                <c:pt idx="16">
                  <c:v>134.54999999999998</c:v>
                </c:pt>
                <c:pt idx="17">
                  <c:v>118.95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25C-48DA-BB57-77030C646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589472"/>
        <c:axId val="384593000"/>
      </c:scatterChart>
      <c:valAx>
        <c:axId val="384589472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B//c (T)</a:t>
                </a:r>
                <a:endParaRPr lang="ru-RU" sz="200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4593000"/>
        <c:crosses val="autoZero"/>
        <c:crossBetween val="midCat"/>
        <c:majorUnit val="2"/>
      </c:valAx>
      <c:valAx>
        <c:axId val="384593000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Commercial I</a:t>
                </a:r>
                <a:r>
                  <a:rPr lang="en-US" sz="2000" baseline="-25000">
                    <a:solidFill>
                      <a:sysClr val="windowText" lastClr="000000"/>
                    </a:solidFill>
                  </a:rPr>
                  <a:t>c</a:t>
                </a:r>
                <a:r>
                  <a:rPr lang="en-US" sz="2000">
                    <a:solidFill>
                      <a:sysClr val="windowText" lastClr="000000"/>
                    </a:solidFill>
                  </a:rPr>
                  <a:t> (A/4 mm)</a:t>
                </a:r>
                <a:endParaRPr lang="ru-RU" sz="20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8.2051282051282051E-3"/>
              <c:y val="0.273451190518059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4589472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ayout>
        <c:manualLayout>
          <c:xMode val="edge"/>
          <c:yMode val="edge"/>
          <c:x val="0.38534446940673645"/>
          <c:y val="0.13359365673471632"/>
          <c:w val="0.53185221103528446"/>
          <c:h val="0.14540827067557438"/>
        </c:manualLayout>
      </c:layout>
      <c:overlay val="0"/>
      <c:spPr>
        <a:solidFill>
          <a:schemeClr val="bg1"/>
        </a:solidFill>
        <a:ln w="2540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ysClr val="windowText" lastClr="000000"/>
                </a:solidFill>
              </a:rPr>
              <a:t>SuperOx</a:t>
            </a:r>
            <a:r>
              <a:rPr lang="en-US" sz="2000" baseline="0">
                <a:solidFill>
                  <a:sysClr val="windowText" lastClr="000000"/>
                </a:solidFill>
              </a:rPr>
              <a:t> wire performance at </a:t>
            </a:r>
            <a:r>
              <a:rPr lang="ru-RU" sz="2000" baseline="0">
                <a:solidFill>
                  <a:sysClr val="windowText" lastClr="000000"/>
                </a:solidFill>
              </a:rPr>
              <a:t>65</a:t>
            </a:r>
            <a:r>
              <a:rPr lang="en-US" sz="2000" baseline="0">
                <a:solidFill>
                  <a:sysClr val="windowText" lastClr="000000"/>
                </a:solidFill>
              </a:rPr>
              <a:t> K: </a:t>
            </a:r>
            <a:r>
              <a:rPr lang="en-US" sz="1800" b="0" i="0" baseline="0">
                <a:effectLst/>
              </a:rPr>
              <a:t>for in-field use vs. wire for LN2</a:t>
            </a:r>
            <a:endParaRPr lang="ru-RU" sz="2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3539969042331246"/>
          <c:y val="0.10615468520203629"/>
          <c:w val="0.80710292751867552"/>
          <c:h val="0.73232129845336591"/>
        </c:manualLayout>
      </c:layout>
      <c:scatterChart>
        <c:scatterStyle val="lineMarker"/>
        <c:varyColors val="0"/>
        <c:ser>
          <c:idx val="0"/>
          <c:order val="0"/>
          <c:tx>
            <c:v>  For in-field use Ic (77 K, s.f.) = 185 A/4 mm</c:v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8"/>
            <c:spPr>
              <a:noFill/>
              <a:ln w="25400">
                <a:solidFill>
                  <a:srgbClr val="0070C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'Data for in-field all T B||c'!$AD$9:$AD$17</c:f>
                <c:numCache>
                  <c:formatCode>General</c:formatCode>
                  <c:ptCount val="9"/>
                  <c:pt idx="0">
                    <c:v>33.982076980429106</c:v>
                  </c:pt>
                  <c:pt idx="1">
                    <c:v>10.116394997303239</c:v>
                  </c:pt>
                  <c:pt idx="2">
                    <c:v>7.4472500132201134</c:v>
                  </c:pt>
                  <c:pt idx="3">
                    <c:v>7.1732098974249565</c:v>
                  </c:pt>
                  <c:pt idx="4">
                    <c:v>6.5839674862341102</c:v>
                  </c:pt>
                  <c:pt idx="5">
                    <c:v>5.9038960952731712</c:v>
                  </c:pt>
                  <c:pt idx="6">
                    <c:v>5.0974152864805378</c:v>
                  </c:pt>
                  <c:pt idx="7">
                    <c:v>4.3846655596745263</c:v>
                  </c:pt>
                  <c:pt idx="8">
                    <c:v>3.7886142479913558</c:v>
                  </c:pt>
                </c:numCache>
              </c:numRef>
            </c:plus>
            <c:minus>
              <c:numRef>
                <c:f>'Data for in-field all T B||c'!$AD$9:$AD$17</c:f>
                <c:numCache>
                  <c:formatCode>General</c:formatCode>
                  <c:ptCount val="9"/>
                  <c:pt idx="0">
                    <c:v>33.982076980429106</c:v>
                  </c:pt>
                  <c:pt idx="1">
                    <c:v>10.116394997303239</c:v>
                  </c:pt>
                  <c:pt idx="2">
                    <c:v>7.4472500132201134</c:v>
                  </c:pt>
                  <c:pt idx="3">
                    <c:v>7.1732098974249565</c:v>
                  </c:pt>
                  <c:pt idx="4">
                    <c:v>6.5839674862341102</c:v>
                  </c:pt>
                  <c:pt idx="5">
                    <c:v>5.9038960952731712</c:v>
                  </c:pt>
                  <c:pt idx="6">
                    <c:v>5.0974152864805378</c:v>
                  </c:pt>
                  <c:pt idx="7">
                    <c:v>4.3846655596745263</c:v>
                  </c:pt>
                  <c:pt idx="8">
                    <c:v>3.7886142479913558</c:v>
                  </c:pt>
                </c:numCache>
              </c:numRef>
            </c:minus>
            <c:spPr>
              <a:noFill/>
              <a:ln w="25400" cap="flat" cmpd="sng" algn="ctr">
                <a:solidFill>
                  <a:srgbClr val="0070C0">
                    <a:alpha val="94000"/>
                  </a:srgbClr>
                </a:solidFill>
                <a:round/>
                <a:headEnd w="lg" len="lg"/>
                <a:tailEnd w="lg" len="lg"/>
              </a:ln>
              <a:effectLst/>
            </c:spPr>
          </c:errBars>
          <c:xVal>
            <c:numRef>
              <c:f>'Data for in-field all T B||c'!$A$9:$A$17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'Data for in-field all T B||c'!$AC$9:$AC$17</c:f>
              <c:numCache>
                <c:formatCode>0</c:formatCode>
                <c:ptCount val="9"/>
                <c:pt idx="0">
                  <c:v>471.75653034964279</c:v>
                </c:pt>
                <c:pt idx="1">
                  <c:v>137.1671490637151</c:v>
                </c:pt>
                <c:pt idx="2">
                  <c:v>94.572604524188606</c:v>
                </c:pt>
                <c:pt idx="3">
                  <c:v>73.203215354901431</c:v>
                </c:pt>
                <c:pt idx="4">
                  <c:v>57.25436030483381</c:v>
                </c:pt>
                <c:pt idx="5">
                  <c:v>45.131605032841101</c:v>
                </c:pt>
                <c:pt idx="6">
                  <c:v>35.521128867767054</c:v>
                </c:pt>
                <c:pt idx="7">
                  <c:v>27.698050235937181</c:v>
                </c:pt>
                <c:pt idx="8">
                  <c:v>21.348258806638555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66-434D-90FD-3A868DB8E1C5}"/>
            </c:ext>
          </c:extLst>
        </c:ser>
        <c:ser>
          <c:idx val="2"/>
          <c:order val="1"/>
          <c:tx>
            <c:v>  For LN2 Ic (77 K, s.f.) = 195 A/4 mm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'Data for LN2 all T B||c'!$U$9:$U$18</c:f>
                <c:numCache>
                  <c:formatCode>General</c:formatCode>
                  <c:ptCount val="10"/>
                  <c:pt idx="0">
                    <c:v>37.180720141934096</c:v>
                  </c:pt>
                  <c:pt idx="1">
                    <c:v>18.544201017989582</c:v>
                  </c:pt>
                  <c:pt idx="2">
                    <c:v>10.956729915660823</c:v>
                  </c:pt>
                  <c:pt idx="3">
                    <c:v>5.3788473251109403</c:v>
                  </c:pt>
                  <c:pt idx="4">
                    <c:v>2.6467035446186089</c:v>
                  </c:pt>
                  <c:pt idx="5">
                    <c:v>1.5879847053980682</c:v>
                  </c:pt>
                  <c:pt idx="6">
                    <c:v>4.0705079132639463</c:v>
                  </c:pt>
                  <c:pt idx="7">
                    <c:v>3.9</c:v>
                  </c:pt>
                  <c:pt idx="8">
                    <c:v>3.8218419921987077</c:v>
                  </c:pt>
                  <c:pt idx="9">
                    <c:v>1.2175318111860567</c:v>
                  </c:pt>
                </c:numCache>
              </c:numRef>
            </c:plus>
            <c:minus>
              <c:numRef>
                <c:f>'Data for LN2 all T B||c'!$U$9:$U$18</c:f>
                <c:numCache>
                  <c:formatCode>General</c:formatCode>
                  <c:ptCount val="10"/>
                  <c:pt idx="0">
                    <c:v>37.180720141934096</c:v>
                  </c:pt>
                  <c:pt idx="1">
                    <c:v>18.544201017989582</c:v>
                  </c:pt>
                  <c:pt idx="2">
                    <c:v>10.956729915660823</c:v>
                  </c:pt>
                  <c:pt idx="3">
                    <c:v>5.3788473251109403</c:v>
                  </c:pt>
                  <c:pt idx="4">
                    <c:v>2.6467035446186089</c:v>
                  </c:pt>
                  <c:pt idx="5">
                    <c:v>1.5879847053980682</c:v>
                  </c:pt>
                  <c:pt idx="6">
                    <c:v>4.0705079132639463</c:v>
                  </c:pt>
                  <c:pt idx="7">
                    <c:v>3.9</c:v>
                  </c:pt>
                  <c:pt idx="8">
                    <c:v>3.8218419921987077</c:v>
                  </c:pt>
                  <c:pt idx="9">
                    <c:v>1.2175318111860567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tx1"/>
                </a:solidFill>
                <a:round/>
                <a:headEnd w="lg" len="lg"/>
                <a:tailEnd w="lg" len="med"/>
              </a:ln>
              <a:effectLst/>
            </c:spPr>
          </c:errBars>
          <c:xVal>
            <c:numRef>
              <c:f>'Data for LN2 all T B||c'!$A$9:$A$18</c:f>
              <c:numCache>
                <c:formatCode>General</c:formatCode>
                <c:ptCount val="1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</c:numCache>
            </c:numRef>
          </c:xVal>
          <c:yVal>
            <c:numRef>
              <c:f>'Data for LN2 all T B||c'!$T$9:$T$18</c:f>
              <c:numCache>
                <c:formatCode>0</c:formatCode>
                <c:ptCount val="10"/>
                <c:pt idx="0">
                  <c:v>400.66841931787889</c:v>
                </c:pt>
                <c:pt idx="1">
                  <c:v>139.8142423130594</c:v>
                </c:pt>
                <c:pt idx="2">
                  <c:v>95.690045035830579</c:v>
                </c:pt>
                <c:pt idx="3">
                  <c:v>61.678369267440701</c:v>
                </c:pt>
                <c:pt idx="4">
                  <c:v>42.248387037037034</c:v>
                </c:pt>
                <c:pt idx="5">
                  <c:v>31.506487037037036</c:v>
                </c:pt>
                <c:pt idx="6">
                  <c:v>25.420308333333335</c:v>
                </c:pt>
                <c:pt idx="7">
                  <c:v>18.950099999999999</c:v>
                </c:pt>
                <c:pt idx="8">
                  <c:v>12.478266666666666</c:v>
                </c:pt>
                <c:pt idx="9">
                  <c:v>10.839074999999999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66-434D-90FD-3A868DB8E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590256"/>
        <c:axId val="384593392"/>
      </c:scatterChart>
      <c:valAx>
        <c:axId val="384590256"/>
        <c:scaling>
          <c:orientation val="minMax"/>
          <c:max val="8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B//c (T)</a:t>
                </a:r>
                <a:endParaRPr lang="ru-RU" sz="200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4593392"/>
        <c:crosses val="autoZero"/>
        <c:crossBetween val="midCat"/>
        <c:majorUnit val="1"/>
      </c:valAx>
      <c:valAx>
        <c:axId val="384593392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ysClr val="windowText" lastClr="000000"/>
                    </a:solidFill>
                  </a:rPr>
                  <a:t>Commercial I</a:t>
                </a:r>
                <a:r>
                  <a:rPr lang="en-US" sz="2000" baseline="-25000">
                    <a:solidFill>
                      <a:sysClr val="windowText" lastClr="000000"/>
                    </a:solidFill>
                  </a:rPr>
                  <a:t>c</a:t>
                </a:r>
                <a:r>
                  <a:rPr lang="en-US" sz="2000">
                    <a:solidFill>
                      <a:sysClr val="windowText" lastClr="000000"/>
                    </a:solidFill>
                  </a:rPr>
                  <a:t> (A/4 mm)</a:t>
                </a:r>
                <a:endParaRPr lang="ru-RU" sz="20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8.2051282051282051E-3"/>
              <c:y val="0.273451190518059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4590256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ayout>
        <c:manualLayout>
          <c:xMode val="edge"/>
          <c:yMode val="edge"/>
          <c:x val="0.38807780271854747"/>
          <c:y val="0.13359365673471632"/>
          <c:w val="0.52911887772347344"/>
          <c:h val="0.14540827067557438"/>
        </c:manualLayout>
      </c:layout>
      <c:overlay val="0"/>
      <c:spPr>
        <a:solidFill>
          <a:schemeClr val="bg1"/>
        </a:solidFill>
        <a:ln w="2540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0.37623</cdr:x>
      <cdr:y>0.28965</cdr:y>
    </cdr:from>
    <cdr:to>
      <cdr:x>0.91624</cdr:x>
      <cdr:y>0.3578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97580" y="1754671"/>
          <a:ext cx="5020155" cy="4128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54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2000">
              <a:solidFill>
                <a:schemeClr val="tx1"/>
              </a:solidFill>
            </a:rPr>
            <a:t>4.2 K: I</a:t>
          </a:r>
          <a:r>
            <a:rPr lang="en-US" sz="2000" baseline="-25000">
              <a:solidFill>
                <a:schemeClr val="tx1"/>
              </a:solidFill>
            </a:rPr>
            <a:t>c</a:t>
          </a:r>
          <a:r>
            <a:rPr lang="en-US" sz="2000">
              <a:solidFill>
                <a:schemeClr val="tx1"/>
              </a:solidFill>
            </a:rPr>
            <a:t> for in-field / I</a:t>
          </a:r>
          <a:r>
            <a:rPr lang="en-US" sz="2000" baseline="-25000">
              <a:solidFill>
                <a:schemeClr val="tx1"/>
              </a:solidFill>
            </a:rPr>
            <a:t>c</a:t>
          </a:r>
          <a:r>
            <a:rPr lang="en-US" sz="2000">
              <a:solidFill>
                <a:schemeClr val="tx1"/>
              </a:solidFill>
            </a:rPr>
            <a:t> for LN2 = 2,14 ± 0,22</a:t>
          </a:r>
          <a:endParaRPr lang="ru-RU" sz="2000">
            <a:solidFill>
              <a:schemeClr val="tx1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0.38667</cdr:x>
      <cdr:y>0.29882</cdr:y>
    </cdr:from>
    <cdr:to>
      <cdr:x>0.91794</cdr:x>
      <cdr:y>0.36697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93171" y="1809574"/>
          <a:ext cx="4936955" cy="4126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54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2000">
              <a:solidFill>
                <a:schemeClr val="tx1"/>
              </a:solidFill>
            </a:rPr>
            <a:t>20 K: I</a:t>
          </a:r>
          <a:r>
            <a:rPr lang="en-US" sz="2000" baseline="-25000">
              <a:solidFill>
                <a:schemeClr val="tx1"/>
              </a:solidFill>
            </a:rPr>
            <a:t>c</a:t>
          </a:r>
          <a:r>
            <a:rPr lang="en-US" sz="2000">
              <a:solidFill>
                <a:schemeClr val="tx1"/>
              </a:solidFill>
            </a:rPr>
            <a:t> </a:t>
          </a:r>
          <a:r>
            <a:rPr lang="en-US" sz="2000" baseline="0">
              <a:effectLst/>
              <a:latin typeface="+mn-lt"/>
              <a:ea typeface="+mn-ea"/>
              <a:cs typeface="+mn-cs"/>
            </a:rPr>
            <a:t>for in-field / I</a:t>
          </a:r>
          <a:r>
            <a:rPr lang="en-US" sz="2000" baseline="-25000">
              <a:effectLst/>
              <a:latin typeface="+mn-lt"/>
              <a:ea typeface="+mn-ea"/>
              <a:cs typeface="+mn-cs"/>
            </a:rPr>
            <a:t>c</a:t>
          </a:r>
          <a:r>
            <a:rPr lang="en-US" sz="2000" baseline="0">
              <a:effectLst/>
              <a:latin typeface="+mn-lt"/>
              <a:ea typeface="+mn-ea"/>
              <a:cs typeface="+mn-cs"/>
            </a:rPr>
            <a:t> for LN2 </a:t>
          </a:r>
          <a:r>
            <a:rPr lang="en-US" sz="2000">
              <a:solidFill>
                <a:schemeClr val="tx1"/>
              </a:solidFill>
            </a:rPr>
            <a:t>= 2,47 ± 0,30</a:t>
          </a:r>
          <a:endParaRPr lang="ru-RU" sz="2000">
            <a:solidFill>
              <a:schemeClr val="tx1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0.38917</cdr:x>
      <cdr:y>0.29882</cdr:y>
    </cdr:from>
    <cdr:to>
      <cdr:x>0.91794</cdr:x>
      <cdr:y>0.36697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16402" y="1809574"/>
          <a:ext cx="4913723" cy="4126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54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2000">
              <a:solidFill>
                <a:schemeClr val="tx1"/>
              </a:solidFill>
            </a:rPr>
            <a:t>65</a:t>
          </a:r>
          <a:r>
            <a:rPr lang="en-US" sz="2000">
              <a:solidFill>
                <a:schemeClr val="tx1"/>
              </a:solidFill>
            </a:rPr>
            <a:t> K: I</a:t>
          </a:r>
          <a:r>
            <a:rPr lang="en-US" sz="2000" baseline="-25000">
              <a:solidFill>
                <a:schemeClr val="tx1"/>
              </a:solidFill>
            </a:rPr>
            <a:t>c</a:t>
          </a:r>
          <a:r>
            <a:rPr lang="en-US" sz="2000">
              <a:solidFill>
                <a:schemeClr val="tx1"/>
              </a:solidFill>
            </a:rPr>
            <a:t> for in-field / I</a:t>
          </a:r>
          <a:r>
            <a:rPr lang="en-US" sz="2000" baseline="-25000">
              <a:solidFill>
                <a:schemeClr val="tx1"/>
              </a:solidFill>
            </a:rPr>
            <a:t>c</a:t>
          </a:r>
          <a:r>
            <a:rPr lang="en-US" sz="2000">
              <a:solidFill>
                <a:schemeClr val="tx1"/>
              </a:solidFill>
            </a:rPr>
            <a:t> for LN2 = </a:t>
          </a:r>
          <a:r>
            <a:rPr lang="ru-RU" sz="2000">
              <a:solidFill>
                <a:schemeClr val="tx1"/>
              </a:solidFill>
            </a:rPr>
            <a:t>1</a:t>
          </a:r>
          <a:r>
            <a:rPr lang="en-US" sz="2000">
              <a:solidFill>
                <a:schemeClr val="tx1"/>
              </a:solidFill>
            </a:rPr>
            <a:t>.</a:t>
          </a:r>
          <a:r>
            <a:rPr lang="ru-RU" sz="2000">
              <a:solidFill>
                <a:schemeClr val="tx1"/>
              </a:solidFill>
            </a:rPr>
            <a:t>79</a:t>
          </a:r>
          <a:r>
            <a:rPr lang="en-US" sz="2000">
              <a:solidFill>
                <a:schemeClr val="tx1"/>
              </a:solidFill>
            </a:rPr>
            <a:t> ± 0.25</a:t>
          </a:r>
          <a:endParaRPr lang="ru-RU" sz="2000">
            <a:solidFill>
              <a:schemeClr val="tx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F11" sqref="F11"/>
    </sheetView>
  </sheetViews>
  <sheetFormatPr defaultColWidth="11" defaultRowHeight="15.75" x14ac:dyDescent="0.25"/>
  <cols>
    <col min="1" max="1" width="8.5" style="55" customWidth="1"/>
    <col min="2" max="2" width="1.125" style="55" customWidth="1"/>
    <col min="3" max="3" width="15.125" style="52" customWidth="1"/>
    <col min="4" max="4" width="10" style="52" customWidth="1"/>
    <col min="5" max="5" width="7.875" style="53" customWidth="1"/>
    <col min="6" max="6" width="15.25" style="52" customWidth="1"/>
    <col min="7" max="8" width="11.875" style="52" customWidth="1"/>
    <col min="9" max="9" width="1.125" style="52" customWidth="1"/>
    <col min="10" max="10" width="15.25" style="52" customWidth="1"/>
    <col min="11" max="11" width="9.5" style="52" customWidth="1"/>
    <col min="12" max="12" width="7.75" style="52" customWidth="1"/>
    <col min="13" max="13" width="15" style="52" customWidth="1"/>
    <col min="14" max="14" width="11.875" style="52" customWidth="1"/>
    <col min="15" max="15" width="10" style="52" customWidth="1"/>
    <col min="16" max="16" width="1.25" style="52" customWidth="1"/>
    <col min="17" max="17" width="14.875" style="52" customWidth="1"/>
    <col min="18" max="18" width="11" style="52"/>
    <col min="19" max="19" width="1.25" style="52" customWidth="1"/>
    <col min="20" max="20" width="14.5" style="52" customWidth="1"/>
    <col min="21" max="21" width="11" style="52"/>
    <col min="22" max="22" width="1.25" style="52" customWidth="1"/>
    <col min="23" max="23" width="14.125" style="52" customWidth="1"/>
    <col min="24" max="24" width="11" style="52"/>
    <col min="25" max="25" width="1.25" style="52" customWidth="1"/>
    <col min="26" max="26" width="14.625" style="54" customWidth="1"/>
    <col min="27" max="28" width="11" style="54"/>
    <col min="29" max="29" width="14.875" style="54" customWidth="1"/>
    <col min="30" max="30" width="12.125" style="54" customWidth="1"/>
    <col min="31" max="31" width="11" style="54"/>
    <col min="32" max="32" width="1.125" style="54" customWidth="1"/>
    <col min="33" max="33" width="14.5" style="54" customWidth="1"/>
    <col min="34" max="16384" width="11" style="54"/>
  </cols>
  <sheetData>
    <row r="1" spans="1:34" x14ac:dyDescent="0.25">
      <c r="A1" s="1" t="s">
        <v>22</v>
      </c>
      <c r="B1" s="1"/>
    </row>
    <row r="2" spans="1:34" x14ac:dyDescent="0.25">
      <c r="A2" s="54"/>
      <c r="E2" s="52"/>
    </row>
    <row r="3" spans="1:34" x14ac:dyDescent="0.25">
      <c r="A3" s="1" t="s">
        <v>29</v>
      </c>
      <c r="E3" s="52"/>
    </row>
    <row r="4" spans="1:34" x14ac:dyDescent="0.25">
      <c r="A4" s="1"/>
      <c r="E4" s="52"/>
    </row>
    <row r="5" spans="1:34" x14ac:dyDescent="0.25">
      <c r="A5" s="11" t="s">
        <v>33</v>
      </c>
      <c r="E5" s="52"/>
    </row>
    <row r="6" spans="1:34" x14ac:dyDescent="0.25">
      <c r="A6" s="11"/>
      <c r="E6" s="52"/>
    </row>
    <row r="7" spans="1:34" ht="16.5" thickBot="1" x14ac:dyDescent="0.3">
      <c r="A7" s="12" t="s">
        <v>30</v>
      </c>
      <c r="E7" s="52"/>
    </row>
    <row r="8" spans="1:34" s="10" customFormat="1" x14ac:dyDescent="0.25">
      <c r="A8" s="4" t="s">
        <v>0</v>
      </c>
      <c r="B8" s="5"/>
      <c r="C8" s="6" t="s">
        <v>6</v>
      </c>
      <c r="D8" s="3" t="s">
        <v>9</v>
      </c>
      <c r="E8" s="2" t="s">
        <v>2</v>
      </c>
      <c r="F8" s="3" t="s">
        <v>18</v>
      </c>
      <c r="G8" s="3" t="s">
        <v>17</v>
      </c>
      <c r="H8" s="56" t="s">
        <v>19</v>
      </c>
      <c r="I8" s="7"/>
      <c r="J8" s="6" t="s">
        <v>1</v>
      </c>
      <c r="K8" s="3" t="s">
        <v>10</v>
      </c>
      <c r="L8" s="2" t="s">
        <v>2</v>
      </c>
      <c r="M8" s="3" t="s">
        <v>20</v>
      </c>
      <c r="N8" s="3" t="s">
        <v>17</v>
      </c>
      <c r="O8" s="56" t="s">
        <v>19</v>
      </c>
      <c r="P8" s="8"/>
      <c r="Q8" s="6" t="s">
        <v>5</v>
      </c>
      <c r="R8" s="9" t="s">
        <v>11</v>
      </c>
      <c r="S8" s="8"/>
      <c r="T8" s="6" t="s">
        <v>4</v>
      </c>
      <c r="U8" s="9" t="s">
        <v>12</v>
      </c>
      <c r="V8" s="8"/>
      <c r="W8" s="6" t="s">
        <v>3</v>
      </c>
      <c r="X8" s="9" t="s">
        <v>13</v>
      </c>
      <c r="Y8" s="8"/>
      <c r="Z8" s="6" t="s">
        <v>7</v>
      </c>
      <c r="AA8" s="3" t="s">
        <v>14</v>
      </c>
      <c r="AB8" s="2" t="s">
        <v>2</v>
      </c>
      <c r="AC8" s="3" t="s">
        <v>21</v>
      </c>
      <c r="AD8" s="3" t="s">
        <v>17</v>
      </c>
      <c r="AE8" s="56" t="s">
        <v>19</v>
      </c>
      <c r="AG8" s="6" t="s">
        <v>8</v>
      </c>
      <c r="AH8" s="9" t="s">
        <v>15</v>
      </c>
    </row>
    <row r="9" spans="1:34" x14ac:dyDescent="0.25">
      <c r="A9" s="57">
        <v>0</v>
      </c>
      <c r="B9" s="58"/>
      <c r="C9" s="59">
        <v>17.496320644501118</v>
      </c>
      <c r="D9" s="60">
        <v>2.1339364318359384</v>
      </c>
      <c r="E9" s="61">
        <f>D9/C9</f>
        <v>0.12196486765385206</v>
      </c>
      <c r="F9" s="62">
        <f>185*C9</f>
        <v>3236.8193192327067</v>
      </c>
      <c r="G9" s="62">
        <f>F9*E9</f>
        <v>394.7782398896486</v>
      </c>
      <c r="H9" s="63">
        <f>F9/'Data for LN2 all T B||c'!F9</f>
        <v>1.4556253983772149</v>
      </c>
      <c r="I9" s="64"/>
      <c r="J9" s="59">
        <v>12.448541742765311</v>
      </c>
      <c r="K9" s="60">
        <v>1.5232929112430236</v>
      </c>
      <c r="L9" s="61">
        <f>K9/J9</f>
        <v>0.12236717703327074</v>
      </c>
      <c r="M9" s="62">
        <f>185*J9</f>
        <v>2302.9802224115824</v>
      </c>
      <c r="N9" s="62">
        <f>M9*L9</f>
        <v>281.80918857995931</v>
      </c>
      <c r="O9" s="65"/>
      <c r="Q9" s="59">
        <v>8.099267237678772</v>
      </c>
      <c r="R9" s="65">
        <v>0.58068039638765634</v>
      </c>
      <c r="T9" s="59">
        <v>6.8490799999999998</v>
      </c>
      <c r="U9" s="65"/>
      <c r="W9" s="59">
        <v>4.8855810531670256</v>
      </c>
      <c r="X9" s="65">
        <v>0.34683343216964108</v>
      </c>
      <c r="Z9" s="59">
        <v>2.5500352991872584</v>
      </c>
      <c r="AA9" s="60">
        <v>0.18368690259691411</v>
      </c>
      <c r="AB9" s="61">
        <f>AA9/Z9</f>
        <v>7.2033082308883487E-2</v>
      </c>
      <c r="AC9" s="62">
        <f>185*Z9</f>
        <v>471.75653034964279</v>
      </c>
      <c r="AD9" s="62">
        <f>AC9*AB9</f>
        <v>33.982076980429106</v>
      </c>
      <c r="AE9" s="65">
        <f>AC9/'Data for LN2 all T B||c'!T9</f>
        <v>1.177423793851256</v>
      </c>
      <c r="AG9" s="59">
        <v>1</v>
      </c>
      <c r="AH9" s="65">
        <v>0</v>
      </c>
    </row>
    <row r="10" spans="1:34" x14ac:dyDescent="0.25">
      <c r="A10" s="57">
        <v>1</v>
      </c>
      <c r="B10" s="58"/>
      <c r="C10" s="59">
        <v>11.687548903982439</v>
      </c>
      <c r="D10" s="60">
        <v>1.6340821032973687</v>
      </c>
      <c r="E10" s="61">
        <f t="shared" ref="E10:E29" si="0">D10/C10</f>
        <v>0.13981392648894655</v>
      </c>
      <c r="F10" s="62">
        <f t="shared" ref="F10:F29" si="1">185*C10</f>
        <v>2162.196547236751</v>
      </c>
      <c r="G10" s="62">
        <f t="shared" ref="G10:G29" si="2">F10*E10</f>
        <v>302.30518911001315</v>
      </c>
      <c r="H10" s="63">
        <f>F10/'Data for LN2 all T B||c'!F11</f>
        <v>1.9069594379119119</v>
      </c>
      <c r="I10" s="64"/>
      <c r="J10" s="59">
        <v>6.4382160965378343</v>
      </c>
      <c r="K10" s="60">
        <v>1.2616353765288442</v>
      </c>
      <c r="L10" s="61">
        <f t="shared" ref="L10:L29" si="3">K10/J10</f>
        <v>0.19596039611147745</v>
      </c>
      <c r="M10" s="62">
        <f t="shared" ref="M10:M29" si="4">185*J10</f>
        <v>1191.0699778594994</v>
      </c>
      <c r="N10" s="62">
        <f t="shared" ref="N10:N29" si="5">M10*L10</f>
        <v>233.40254465783619</v>
      </c>
      <c r="O10" s="65">
        <f>M10/'Data for LN2 all T B||c'!M11</f>
        <v>2.0241898098103013</v>
      </c>
      <c r="Q10" s="59">
        <v>3.6431146760318422</v>
      </c>
      <c r="R10" s="65">
        <v>0.40186080270279551</v>
      </c>
      <c r="T10" s="59">
        <v>3.1562999999999999</v>
      </c>
      <c r="U10" s="65"/>
      <c r="W10" s="59">
        <v>1.9164430439774567</v>
      </c>
      <c r="X10" s="65">
        <v>0.17890400478264959</v>
      </c>
      <c r="Z10" s="59">
        <v>0.74144404899305461</v>
      </c>
      <c r="AA10" s="60">
        <v>5.4683216201639136E-2</v>
      </c>
      <c r="AB10" s="61">
        <f t="shared" ref="AB10:AB21" si="6">AA10/Z10</f>
        <v>7.3752316544860919E-2</v>
      </c>
      <c r="AC10" s="62">
        <f t="shared" ref="AC10:AC21" si="7">185*Z10</f>
        <v>137.1671490637151</v>
      </c>
      <c r="AD10" s="62">
        <f t="shared" ref="AD10:AD21" si="8">AC10*AB10</f>
        <v>10.116394997303239</v>
      </c>
      <c r="AE10" s="65">
        <f>AC10/'Data for LN2 all T B||c'!T11</f>
        <v>1.433452654477837</v>
      </c>
      <c r="AG10" s="59">
        <v>0.15429375266704984</v>
      </c>
      <c r="AH10" s="65">
        <v>1.4563114557222917E-2</v>
      </c>
    </row>
    <row r="11" spans="1:34" x14ac:dyDescent="0.25">
      <c r="A11" s="57">
        <v>2</v>
      </c>
      <c r="B11" s="58"/>
      <c r="C11" s="59">
        <v>8.7940141834332941</v>
      </c>
      <c r="D11" s="60">
        <v>1.243691320989887</v>
      </c>
      <c r="E11" s="61">
        <f t="shared" si="0"/>
        <v>0.14142475723234896</v>
      </c>
      <c r="F11" s="62">
        <f t="shared" si="1"/>
        <v>1626.8926239351595</v>
      </c>
      <c r="G11" s="62">
        <f t="shared" si="2"/>
        <v>230.08289438312912</v>
      </c>
      <c r="H11" s="63">
        <f>F11/'Data for LN2 all T B||c'!F12</f>
        <v>2.0463105017814125</v>
      </c>
      <c r="I11" s="64"/>
      <c r="J11" s="59">
        <v>4.6873624471285567</v>
      </c>
      <c r="K11" s="60">
        <v>0.94205694034329701</v>
      </c>
      <c r="L11" s="61">
        <f t="shared" si="3"/>
        <v>0.20097804489610016</v>
      </c>
      <c r="M11" s="62">
        <f t="shared" si="4"/>
        <v>867.162052718783</v>
      </c>
      <c r="N11" s="62">
        <f t="shared" si="5"/>
        <v>174.28053396350995</v>
      </c>
      <c r="O11" s="65">
        <f>M11/'Data for LN2 all T B||c'!M12</f>
        <v>2.2137188455954959</v>
      </c>
      <c r="Q11" s="59">
        <v>2.7038558105234394</v>
      </c>
      <c r="R11" s="65">
        <v>0.30033756614412715</v>
      </c>
      <c r="T11" s="59">
        <v>2.3964799999999999</v>
      </c>
      <c r="U11" s="65"/>
      <c r="W11" s="59">
        <v>1.4206962102071545</v>
      </c>
      <c r="X11" s="65">
        <v>0.12150704679543679</v>
      </c>
      <c r="Z11" s="59">
        <v>0.51120326769831681</v>
      </c>
      <c r="AA11" s="60">
        <v>4.0255405476865479E-2</v>
      </c>
      <c r="AB11" s="61">
        <f t="shared" si="6"/>
        <v>7.8746377459820813E-2</v>
      </c>
      <c r="AC11" s="62">
        <f t="shared" si="7"/>
        <v>94.572604524188606</v>
      </c>
      <c r="AD11" s="62">
        <f t="shared" si="8"/>
        <v>7.4472500132201134</v>
      </c>
      <c r="AE11" s="65">
        <f>AC11/'Data for LN2 all T B||c'!T12</f>
        <v>1.5333188222619303</v>
      </c>
      <c r="AG11" s="59">
        <v>7.5793416448630177E-2</v>
      </c>
      <c r="AH11" s="65">
        <v>1.0185088621833855E-2</v>
      </c>
    </row>
    <row r="12" spans="1:34" ht="16.5" thickBot="1" x14ac:dyDescent="0.3">
      <c r="A12" s="57">
        <v>3</v>
      </c>
      <c r="B12" s="58"/>
      <c r="C12" s="59">
        <v>7.3201200465523124</v>
      </c>
      <c r="D12" s="60">
        <v>1.0436081236088057</v>
      </c>
      <c r="E12" s="61">
        <f t="shared" si="0"/>
        <v>0.14256707772167376</v>
      </c>
      <c r="F12" s="62">
        <f t="shared" si="1"/>
        <v>1354.2222086121778</v>
      </c>
      <c r="G12" s="62">
        <f t="shared" si="2"/>
        <v>193.06750286762906</v>
      </c>
      <c r="H12" s="63">
        <f>F12/'Data for LN2 all T B||c'!F13</f>
        <v>2.1277152440228919</v>
      </c>
      <c r="I12" s="64"/>
      <c r="J12" s="59">
        <v>3.9053511166998987</v>
      </c>
      <c r="K12" s="60">
        <v>0.78190986999187151</v>
      </c>
      <c r="L12" s="61">
        <f t="shared" si="3"/>
        <v>0.20021499901719497</v>
      </c>
      <c r="M12" s="62">
        <f t="shared" si="4"/>
        <v>722.48995658948127</v>
      </c>
      <c r="N12" s="62">
        <f t="shared" si="5"/>
        <v>144.65332594849622</v>
      </c>
      <c r="O12" s="65">
        <f>M12/'Data for LN2 all T B||c'!M13</f>
        <v>2.2952198248643212</v>
      </c>
      <c r="Q12" s="59">
        <v>2.2794756046092117</v>
      </c>
      <c r="R12" s="65">
        <v>0.24226032558671984</v>
      </c>
      <c r="T12" s="59">
        <v>2.0155159090909089</v>
      </c>
      <c r="U12" s="65">
        <v>2.4514106455044499E-2</v>
      </c>
      <c r="W12" s="59">
        <v>1.1784205349509971</v>
      </c>
      <c r="X12" s="65">
        <v>9.7204063971252253E-2</v>
      </c>
      <c r="Z12" s="59">
        <v>0.39569305597244014</v>
      </c>
      <c r="AA12" s="60">
        <v>3.8774107553648414E-2</v>
      </c>
      <c r="AB12" s="61">
        <f t="shared" si="6"/>
        <v>9.7990366442895105E-2</v>
      </c>
      <c r="AC12" s="62">
        <f t="shared" si="7"/>
        <v>73.203215354901431</v>
      </c>
      <c r="AD12" s="62">
        <f t="shared" si="8"/>
        <v>7.1732098974249565</v>
      </c>
      <c r="AE12" s="65">
        <f>AC12/'Data for LN2 all T B||c'!T13</f>
        <v>1.7326866299233592</v>
      </c>
      <c r="AG12" s="66">
        <v>2.9391994207994522E-2</v>
      </c>
      <c r="AH12" s="67">
        <v>1.1825053708164725E-2</v>
      </c>
    </row>
    <row r="13" spans="1:34" x14ac:dyDescent="0.25">
      <c r="A13" s="57">
        <v>4</v>
      </c>
      <c r="B13" s="58"/>
      <c r="C13" s="59">
        <v>6.5182879622874763</v>
      </c>
      <c r="D13" s="60">
        <v>0.90753889533604093</v>
      </c>
      <c r="E13" s="61">
        <f t="shared" si="0"/>
        <v>0.13922964137005639</v>
      </c>
      <c r="F13" s="62">
        <f t="shared" si="1"/>
        <v>1205.8832730231832</v>
      </c>
      <c r="G13" s="62">
        <f t="shared" si="2"/>
        <v>167.89469563716759</v>
      </c>
      <c r="H13" s="63">
        <f>F13/'Data for LN2 all T B||c'!F14</f>
        <v>2.2310342352200832</v>
      </c>
      <c r="I13" s="64"/>
      <c r="J13" s="59">
        <v>3.4296379601896474</v>
      </c>
      <c r="K13" s="60">
        <v>0.67945712073225817</v>
      </c>
      <c r="L13" s="61">
        <f t="shared" si="3"/>
        <v>0.19811336608097446</v>
      </c>
      <c r="M13" s="62">
        <f t="shared" si="4"/>
        <v>634.48302263508481</v>
      </c>
      <c r="N13" s="62">
        <f t="shared" si="5"/>
        <v>125.69956733546776</v>
      </c>
      <c r="O13" s="65">
        <f>M13/'Data for LN2 all T B||c'!M14</f>
        <v>2.3085363019086285</v>
      </c>
      <c r="Q13" s="59">
        <v>2.006976760448778</v>
      </c>
      <c r="R13" s="65">
        <v>0.20620724917947483</v>
      </c>
      <c r="T13" s="59">
        <v>1.759779797979798</v>
      </c>
      <c r="U13" s="65">
        <v>4.7828988379167735E-2</v>
      </c>
      <c r="W13" s="59">
        <v>1.0123350109926479</v>
      </c>
      <c r="X13" s="65">
        <v>8.1046159501287809E-2</v>
      </c>
      <c r="Z13" s="59">
        <v>0.30948302867477734</v>
      </c>
      <c r="AA13" s="60">
        <v>3.5589013439103298E-2</v>
      </c>
      <c r="AB13" s="61">
        <f t="shared" si="6"/>
        <v>0.1149950405729753</v>
      </c>
      <c r="AC13" s="62">
        <f t="shared" si="7"/>
        <v>57.25436030483381</v>
      </c>
      <c r="AD13" s="62">
        <f t="shared" si="8"/>
        <v>6.5839674862341102</v>
      </c>
      <c r="AE13" s="65">
        <f>AC13/'Data for LN2 all T B||c'!T14</f>
        <v>1.8172245048306781</v>
      </c>
    </row>
    <row r="14" spans="1:34" x14ac:dyDescent="0.25">
      <c r="A14" s="57">
        <v>5</v>
      </c>
      <c r="B14" s="58"/>
      <c r="C14" s="59">
        <v>5.7654540870979112</v>
      </c>
      <c r="D14" s="60">
        <v>0.84105289637283176</v>
      </c>
      <c r="E14" s="61">
        <f t="shared" si="0"/>
        <v>0.14587799740786464</v>
      </c>
      <c r="F14" s="62">
        <f t="shared" si="1"/>
        <v>1066.6090061131135</v>
      </c>
      <c r="G14" s="62">
        <f t="shared" si="2"/>
        <v>155.59478582897387</v>
      </c>
      <c r="H14" s="63">
        <f>F14/'Data for LN2 all T B||c'!F15</f>
        <v>2.2352050463516466</v>
      </c>
      <c r="I14" s="64"/>
      <c r="J14" s="59">
        <v>3.0850679618176637</v>
      </c>
      <c r="K14" s="60">
        <v>0.58942319990205894</v>
      </c>
      <c r="L14" s="61">
        <f t="shared" si="3"/>
        <v>0.19105679589462979</v>
      </c>
      <c r="M14" s="62">
        <f t="shared" si="4"/>
        <v>570.73757293626784</v>
      </c>
      <c r="N14" s="62">
        <f t="shared" si="5"/>
        <v>109.04329198188091</v>
      </c>
      <c r="O14" s="65">
        <f>M14/'Data for LN2 all T B||c'!M15</f>
        <v>2.4144048519719044</v>
      </c>
      <c r="Q14" s="59">
        <v>1.8034639174569038</v>
      </c>
      <c r="R14" s="65">
        <v>0.17509756802262255</v>
      </c>
      <c r="T14" s="59">
        <v>1.5674974242424242</v>
      </c>
      <c r="U14" s="65">
        <v>4.8101045927606001E-2</v>
      </c>
      <c r="W14" s="59">
        <v>0.88389876605228967</v>
      </c>
      <c r="X14" s="65">
        <v>7.0536562810226328E-2</v>
      </c>
      <c r="Z14" s="59">
        <v>0.24395462179914107</v>
      </c>
      <c r="AA14" s="60">
        <v>3.1912951866341466E-2</v>
      </c>
      <c r="AB14" s="61">
        <f t="shared" si="6"/>
        <v>0.13081511483974609</v>
      </c>
      <c r="AC14" s="62">
        <f t="shared" si="7"/>
        <v>45.131605032841101</v>
      </c>
      <c r="AD14" s="62">
        <f t="shared" si="8"/>
        <v>5.9038960952731712</v>
      </c>
      <c r="AE14" s="65">
        <f>AC14/'Data for LN2 all T B||c'!T15</f>
        <v>1.7754153270304982</v>
      </c>
    </row>
    <row r="15" spans="1:34" x14ac:dyDescent="0.25">
      <c r="A15" s="57">
        <v>6</v>
      </c>
      <c r="B15" s="58"/>
      <c r="C15" s="59">
        <v>5.2721748377494473</v>
      </c>
      <c r="D15" s="60">
        <v>0.76677678601335408</v>
      </c>
      <c r="E15" s="61">
        <f t="shared" si="0"/>
        <v>0.1454384214505054</v>
      </c>
      <c r="F15" s="62">
        <f t="shared" si="1"/>
        <v>975.35234498364775</v>
      </c>
      <c r="G15" s="62">
        <f t="shared" si="2"/>
        <v>141.8537054124705</v>
      </c>
      <c r="H15" s="63">
        <f>F15/'Data for LN2 all T B||c'!F16</f>
        <v>2.2692699938339</v>
      </c>
      <c r="I15" s="64"/>
      <c r="J15" s="59">
        <v>2.8008978435796776</v>
      </c>
      <c r="K15" s="60">
        <v>0.53045480767685438</v>
      </c>
      <c r="L15" s="61">
        <f t="shared" si="3"/>
        <v>0.18938741692874755</v>
      </c>
      <c r="M15" s="62">
        <f t="shared" si="4"/>
        <v>518.16610106224039</v>
      </c>
      <c r="N15" s="62">
        <f t="shared" si="5"/>
        <v>98.134139420218062</v>
      </c>
      <c r="O15" s="65">
        <f>M15/'Data for LN2 all T B||c'!M16</f>
        <v>2.4300954038430387</v>
      </c>
      <c r="Q15" s="59">
        <v>1.6369206853287948</v>
      </c>
      <c r="R15" s="65">
        <v>0.15000683778634655</v>
      </c>
      <c r="T15" s="59">
        <v>1.4888470202020203</v>
      </c>
      <c r="U15" s="65">
        <v>0.15336153277445472</v>
      </c>
      <c r="W15" s="59">
        <v>0.77818431080810258</v>
      </c>
      <c r="X15" s="65">
        <v>6.2241224485998552E-2</v>
      </c>
      <c r="Z15" s="59">
        <v>0.19200610198793003</v>
      </c>
      <c r="AA15" s="60">
        <v>2.7553596143138039E-2</v>
      </c>
      <c r="AB15" s="61">
        <f t="shared" si="6"/>
        <v>0.14350375252589695</v>
      </c>
      <c r="AC15" s="62">
        <f t="shared" si="7"/>
        <v>35.521128867767054</v>
      </c>
      <c r="AD15" s="62">
        <f t="shared" si="8"/>
        <v>5.0974152864805378</v>
      </c>
      <c r="AE15" s="65">
        <f>AC15/'Data for LN2 all T B||c'!T16</f>
        <v>1.8744560117237934</v>
      </c>
    </row>
    <row r="16" spans="1:34" x14ac:dyDescent="0.25">
      <c r="A16" s="57">
        <v>7</v>
      </c>
      <c r="B16" s="58"/>
      <c r="C16" s="59">
        <v>4.876447418621547</v>
      </c>
      <c r="D16" s="60">
        <v>0.70462271683353672</v>
      </c>
      <c r="E16" s="61">
        <f t="shared" si="0"/>
        <v>0.14449509168145946</v>
      </c>
      <c r="F16" s="62">
        <f t="shared" si="1"/>
        <v>902.14277244498624</v>
      </c>
      <c r="G16" s="62">
        <f t="shared" si="2"/>
        <v>130.3552026142043</v>
      </c>
      <c r="H16" s="63">
        <f>F16/'Data for LN2 all T B||c'!F17</f>
        <v>2.3595189579616527</v>
      </c>
      <c r="I16" s="64"/>
      <c r="J16" s="59">
        <v>2.6037078946835179</v>
      </c>
      <c r="K16" s="60">
        <v>0.47984249141312024</v>
      </c>
      <c r="L16" s="61">
        <f t="shared" si="3"/>
        <v>0.18429198313409323</v>
      </c>
      <c r="M16" s="62">
        <f t="shared" si="4"/>
        <v>481.68596051645079</v>
      </c>
      <c r="N16" s="62">
        <f t="shared" si="5"/>
        <v>88.770860911427249</v>
      </c>
      <c r="O16" s="65">
        <f>M16/'Data for LN2 all T B||c'!M17</f>
        <v>2.5111085654531999</v>
      </c>
      <c r="Q16" s="59">
        <v>1.495861259527334</v>
      </c>
      <c r="R16" s="65">
        <v>0.12922250849300473</v>
      </c>
      <c r="T16" s="59">
        <v>1.3520696969696968</v>
      </c>
      <c r="U16" s="65">
        <v>0.13877720542523614</v>
      </c>
      <c r="W16" s="59">
        <v>0.68638977266522294</v>
      </c>
      <c r="X16" s="65">
        <v>5.5463482598996021E-2</v>
      </c>
      <c r="Z16" s="59">
        <v>0.14971919046452531</v>
      </c>
      <c r="AA16" s="60">
        <v>2.3700894917159602E-2</v>
      </c>
      <c r="AB16" s="61">
        <f t="shared" si="6"/>
        <v>0.15830231811716433</v>
      </c>
      <c r="AC16" s="62">
        <f t="shared" si="7"/>
        <v>27.698050235937181</v>
      </c>
      <c r="AD16" s="62">
        <f t="shared" si="8"/>
        <v>4.3846655596745263</v>
      </c>
      <c r="AE16" s="65">
        <f>AC16/'Data for LN2 all T B||c'!T17</f>
        <v>2.2197033430874895</v>
      </c>
    </row>
    <row r="17" spans="1:31" ht="16.5" thickBot="1" x14ac:dyDescent="0.3">
      <c r="A17" s="57">
        <v>8</v>
      </c>
      <c r="B17" s="58"/>
      <c r="C17" s="59">
        <v>4.550950294056924</v>
      </c>
      <c r="D17" s="60">
        <v>0.62982972922400049</v>
      </c>
      <c r="E17" s="61">
        <f t="shared" si="0"/>
        <v>0.13839521166524138</v>
      </c>
      <c r="F17" s="62">
        <f t="shared" si="1"/>
        <v>841.92580440053098</v>
      </c>
      <c r="G17" s="62">
        <f t="shared" si="2"/>
        <v>116.5184999064401</v>
      </c>
      <c r="H17" s="63">
        <f>F17/'Data for LN2 all T B||c'!F18</f>
        <v>2.3649549954053497</v>
      </c>
      <c r="I17" s="64"/>
      <c r="J17" s="59">
        <v>2.4174870827810921</v>
      </c>
      <c r="K17" s="60">
        <v>0.415600402123667</v>
      </c>
      <c r="L17" s="61">
        <f t="shared" si="3"/>
        <v>0.17191421831530851</v>
      </c>
      <c r="M17" s="62">
        <f t="shared" si="4"/>
        <v>447.23511031450204</v>
      </c>
      <c r="N17" s="62">
        <f t="shared" si="5"/>
        <v>76.886074392878385</v>
      </c>
      <c r="O17" s="65">
        <f>M17/'Data for LN2 all T B||c'!M18</f>
        <v>2.5436938283619268</v>
      </c>
      <c r="Q17" s="66">
        <v>1.3700275071361794</v>
      </c>
      <c r="R17" s="67">
        <v>0.11343660251055929</v>
      </c>
      <c r="T17" s="59">
        <v>1.2287564646464646</v>
      </c>
      <c r="U17" s="65">
        <v>0.13359161284668006</v>
      </c>
      <c r="W17" s="59">
        <v>0.60547201955419572</v>
      </c>
      <c r="X17" s="65">
        <v>4.9920294892247058E-2</v>
      </c>
      <c r="Z17" s="59">
        <v>0.11539599354939759</v>
      </c>
      <c r="AA17" s="60">
        <v>2.0478995935088409E-2</v>
      </c>
      <c r="AB17" s="61">
        <f t="shared" si="6"/>
        <v>0.1774671312684869</v>
      </c>
      <c r="AC17" s="62">
        <f t="shared" si="7"/>
        <v>21.348258806638555</v>
      </c>
      <c r="AD17" s="62">
        <f t="shared" si="8"/>
        <v>3.7886142479913558</v>
      </c>
      <c r="AE17" s="65">
        <f>AC17/'Data for LN2 all T B||c'!T18</f>
        <v>1.9695646359711096</v>
      </c>
    </row>
    <row r="18" spans="1:31" ht="15" customHeight="1" x14ac:dyDescent="0.25">
      <c r="A18" s="57">
        <v>9</v>
      </c>
      <c r="B18" s="58"/>
      <c r="C18" s="59">
        <v>4.2072647564848875</v>
      </c>
      <c r="D18" s="60">
        <v>0.61999679748453518</v>
      </c>
      <c r="E18" s="61">
        <f t="shared" si="0"/>
        <v>0.1473633900811448</v>
      </c>
      <c r="F18" s="62">
        <f t="shared" si="1"/>
        <v>778.34397994970413</v>
      </c>
      <c r="G18" s="62">
        <f t="shared" si="2"/>
        <v>114.69940753463899</v>
      </c>
      <c r="H18" s="63">
        <f>F18/'Data for LN2 all T B||c'!F19</f>
        <v>2.3163500483039412</v>
      </c>
      <c r="I18" s="64"/>
      <c r="J18" s="59">
        <v>2.3473042971923097</v>
      </c>
      <c r="K18" s="60">
        <v>0.32735427711125631</v>
      </c>
      <c r="L18" s="61">
        <f t="shared" si="3"/>
        <v>0.13945966762929538</v>
      </c>
      <c r="M18" s="62">
        <f t="shared" si="4"/>
        <v>434.25129498057731</v>
      </c>
      <c r="N18" s="62">
        <f t="shared" si="5"/>
        <v>60.560541265582415</v>
      </c>
      <c r="O18" s="65">
        <f>M18/'Data for LN2 all T B||c'!M19</f>
        <v>2.6852050572192687</v>
      </c>
      <c r="T18" s="59">
        <v>1.123378787878788</v>
      </c>
      <c r="U18" s="65">
        <v>0.12391510653338797</v>
      </c>
      <c r="W18" s="59">
        <v>0.55545454545454542</v>
      </c>
      <c r="X18" s="65"/>
      <c r="Z18" s="59">
        <v>0.11717</v>
      </c>
      <c r="AA18" s="60">
        <v>0.02</v>
      </c>
      <c r="AB18" s="61">
        <f t="shared" si="6"/>
        <v>0.17069215669539986</v>
      </c>
      <c r="AC18" s="62">
        <f t="shared" si="7"/>
        <v>21.676449999999999</v>
      </c>
      <c r="AD18" s="62">
        <f t="shared" si="8"/>
        <v>3.7</v>
      </c>
      <c r="AE18" s="65">
        <f>AC18/'Data for LN2 all T B||c'!T19</f>
        <v>3.0011145262225178</v>
      </c>
    </row>
    <row r="19" spans="1:31" ht="16.5" thickBot="1" x14ac:dyDescent="0.3">
      <c r="A19" s="57">
        <v>10</v>
      </c>
      <c r="B19" s="58"/>
      <c r="C19" s="59">
        <v>3.9632516555648878</v>
      </c>
      <c r="D19" s="60">
        <v>0.57428072841967936</v>
      </c>
      <c r="E19" s="61">
        <f t="shared" si="0"/>
        <v>0.14490140377871774</v>
      </c>
      <c r="F19" s="62">
        <f t="shared" si="1"/>
        <v>733.20155627950419</v>
      </c>
      <c r="G19" s="62">
        <f t="shared" si="2"/>
        <v>106.24193475764068</v>
      </c>
      <c r="H19" s="63">
        <f>F19/'Data for LN2 all T B||c'!F20</f>
        <v>2.3058592515808343</v>
      </c>
      <c r="I19" s="64"/>
      <c r="J19" s="59">
        <v>2.1854034227345984</v>
      </c>
      <c r="K19" s="60">
        <v>0.298296372243473</v>
      </c>
      <c r="L19" s="61">
        <f t="shared" si="3"/>
        <v>0.13649487739440544</v>
      </c>
      <c r="M19" s="62">
        <f t="shared" si="4"/>
        <v>404.2996332059007</v>
      </c>
      <c r="N19" s="62">
        <f t="shared" si="5"/>
        <v>55.184828865042505</v>
      </c>
      <c r="O19" s="65">
        <f>M19/'Data for LN2 all T B||c'!M20</f>
        <v>2.7142570907495607</v>
      </c>
      <c r="T19" s="59">
        <v>1.026564090909091</v>
      </c>
      <c r="U19" s="65">
        <v>0.11984881399200105</v>
      </c>
      <c r="W19" s="66">
        <v>0.49055555555555552</v>
      </c>
      <c r="X19" s="67"/>
      <c r="Z19" s="59">
        <v>8.9219999999999994E-2</v>
      </c>
      <c r="AA19" s="60">
        <v>0.02</v>
      </c>
      <c r="AB19" s="61">
        <f t="shared" si="6"/>
        <v>0.22416498542927596</v>
      </c>
      <c r="AC19" s="62">
        <f t="shared" si="7"/>
        <v>16.505699999999997</v>
      </c>
      <c r="AD19" s="62">
        <f t="shared" si="8"/>
        <v>3.6999999999999997</v>
      </c>
      <c r="AE19" s="65">
        <f>AC19/'Data for LN2 all T B||c'!T20</f>
        <v>3.2111007353799459</v>
      </c>
    </row>
    <row r="20" spans="1:31" x14ac:dyDescent="0.25">
      <c r="A20" s="57">
        <v>11</v>
      </c>
      <c r="B20" s="58"/>
      <c r="C20" s="59">
        <v>3.7473702554374584</v>
      </c>
      <c r="D20" s="60">
        <v>0.53912901893158782</v>
      </c>
      <c r="E20" s="61">
        <f t="shared" si="0"/>
        <v>0.14386862844665754</v>
      </c>
      <c r="F20" s="62">
        <f t="shared" si="1"/>
        <v>693.26349725592979</v>
      </c>
      <c r="G20" s="62">
        <f t="shared" si="2"/>
        <v>99.738868502343749</v>
      </c>
      <c r="H20" s="63">
        <f>F20/'Data for LN2 all T B||c'!F21</f>
        <v>2.3095523278447505</v>
      </c>
      <c r="I20" s="64"/>
      <c r="J20" s="59">
        <v>2.0449795441217171</v>
      </c>
      <c r="K20" s="60">
        <v>0.27199087658010956</v>
      </c>
      <c r="L20" s="61">
        <f t="shared" si="3"/>
        <v>0.13300420405766206</v>
      </c>
      <c r="M20" s="62">
        <f t="shared" si="4"/>
        <v>378.32121566251766</v>
      </c>
      <c r="N20" s="62">
        <f t="shared" si="5"/>
        <v>50.318312167320272</v>
      </c>
      <c r="O20" s="65">
        <f>M20/'Data for LN2 all T B||c'!M21</f>
        <v>2.5115782232939234</v>
      </c>
      <c r="T20" s="59">
        <v>1.00684</v>
      </c>
      <c r="U20" s="65"/>
      <c r="Z20" s="59">
        <v>6.7989999999999995E-2</v>
      </c>
      <c r="AA20" s="60">
        <v>0.02</v>
      </c>
      <c r="AB20" s="61">
        <f t="shared" si="6"/>
        <v>0.29416090601559053</v>
      </c>
      <c r="AC20" s="62">
        <f t="shared" si="7"/>
        <v>12.578149999999999</v>
      </c>
      <c r="AD20" s="62">
        <f t="shared" si="8"/>
        <v>3.6999999999999997</v>
      </c>
      <c r="AE20" s="65">
        <f>AC20/'Data for LN2 all T B||c'!T21</f>
        <v>3.5539026629935719</v>
      </c>
    </row>
    <row r="21" spans="1:31" ht="16.5" thickBot="1" x14ac:dyDescent="0.3">
      <c r="A21" s="57">
        <v>12</v>
      </c>
      <c r="B21" s="58"/>
      <c r="C21" s="59">
        <v>3.5505615033739755</v>
      </c>
      <c r="D21" s="60">
        <v>0.49832052750912093</v>
      </c>
      <c r="E21" s="61">
        <f t="shared" si="0"/>
        <v>0.14034978046024107</v>
      </c>
      <c r="F21" s="62">
        <f t="shared" si="1"/>
        <v>656.85387812418548</v>
      </c>
      <c r="G21" s="62">
        <f t="shared" si="2"/>
        <v>92.189297589187376</v>
      </c>
      <c r="H21" s="63">
        <f>F21/'Data for LN2 all T B||c'!F22</f>
        <v>2.3905052590118792</v>
      </c>
      <c r="I21" s="64"/>
      <c r="J21" s="59">
        <v>1.916245797163822</v>
      </c>
      <c r="K21" s="60">
        <v>0.24648209869846904</v>
      </c>
      <c r="L21" s="61">
        <f t="shared" si="3"/>
        <v>0.12862760041706539</v>
      </c>
      <c r="M21" s="62">
        <f t="shared" si="4"/>
        <v>354.5054724753071</v>
      </c>
      <c r="N21" s="62">
        <f t="shared" si="5"/>
        <v>45.599188259216774</v>
      </c>
      <c r="O21" s="65">
        <f>M21/'Data for LN2 all T B||c'!M22</f>
        <v>2.7644351853169247</v>
      </c>
      <c r="T21" s="59">
        <v>0.90949999999999998</v>
      </c>
      <c r="U21" s="65"/>
      <c r="Z21" s="66">
        <v>4.9660000000000003E-2</v>
      </c>
      <c r="AA21" s="68">
        <v>0.02</v>
      </c>
      <c r="AB21" s="69">
        <f t="shared" si="6"/>
        <v>0.40273862263391058</v>
      </c>
      <c r="AC21" s="70">
        <f t="shared" si="7"/>
        <v>9.1871000000000009</v>
      </c>
      <c r="AD21" s="70">
        <f t="shared" si="8"/>
        <v>3.7</v>
      </c>
      <c r="AE21" s="67">
        <f>AC21/'Data for LN2 all T B||c'!T22</f>
        <v>3.9359509885825674</v>
      </c>
    </row>
    <row r="22" spans="1:31" ht="16.5" thickBot="1" x14ac:dyDescent="0.3">
      <c r="A22" s="57">
        <v>13</v>
      </c>
      <c r="B22" s="58"/>
      <c r="C22" s="59">
        <v>3.3689959683406219</v>
      </c>
      <c r="D22" s="60">
        <v>0.46484474442134133</v>
      </c>
      <c r="E22" s="61">
        <f t="shared" si="0"/>
        <v>0.13797723380782131</v>
      </c>
      <c r="F22" s="62">
        <f t="shared" si="1"/>
        <v>623.26425414301502</v>
      </c>
      <c r="G22" s="62">
        <f t="shared" si="2"/>
        <v>85.996277717948146</v>
      </c>
      <c r="H22" s="63">
        <f>F22/'Data for LN2 all T B||c'!F23</f>
        <v>2.3263668315827553</v>
      </c>
      <c r="I22" s="64"/>
      <c r="J22" s="59">
        <v>1.8034768104798997</v>
      </c>
      <c r="K22" s="60">
        <v>0.23088511506381293</v>
      </c>
      <c r="L22" s="61">
        <f t="shared" si="3"/>
        <v>0.12802222558236004</v>
      </c>
      <c r="M22" s="62">
        <f t="shared" si="4"/>
        <v>333.64320993878147</v>
      </c>
      <c r="N22" s="62">
        <f t="shared" si="5"/>
        <v>42.713746286805389</v>
      </c>
      <c r="O22" s="65">
        <f>M22/'Data for LN2 all T B||c'!M23</f>
        <v>2.6244169668902595</v>
      </c>
      <c r="T22" s="66">
        <v>0.82784999999999997</v>
      </c>
      <c r="U22" s="67"/>
    </row>
    <row r="23" spans="1:31" x14ac:dyDescent="0.25">
      <c r="A23" s="57">
        <v>14</v>
      </c>
      <c r="B23" s="58"/>
      <c r="C23" s="59">
        <v>3.2117556978916273</v>
      </c>
      <c r="D23" s="60">
        <v>0.43432626866175145</v>
      </c>
      <c r="E23" s="61">
        <f t="shared" si="0"/>
        <v>0.13523016988710163</v>
      </c>
      <c r="F23" s="62">
        <f t="shared" si="1"/>
        <v>594.17480410995108</v>
      </c>
      <c r="G23" s="62">
        <f t="shared" si="2"/>
        <v>80.350359702424015</v>
      </c>
      <c r="H23" s="63">
        <f>F23/'Data for LN2 all T B||c'!F24</f>
        <v>2.1996984845925782</v>
      </c>
      <c r="I23" s="64"/>
      <c r="J23" s="59">
        <v>1.6953409071069276</v>
      </c>
      <c r="K23" s="60">
        <v>0.21008520532206718</v>
      </c>
      <c r="L23" s="61">
        <f t="shared" si="3"/>
        <v>0.12391915068018634</v>
      </c>
      <c r="M23" s="62">
        <f t="shared" si="4"/>
        <v>313.63806781478161</v>
      </c>
      <c r="N23" s="62">
        <f t="shared" si="5"/>
        <v>38.865762984582425</v>
      </c>
      <c r="O23" s="65">
        <f>M23/'Data for LN2 all T B||c'!M24</f>
        <v>3.1766363281685734</v>
      </c>
      <c r="AD23" s="71" t="s">
        <v>25</v>
      </c>
      <c r="AE23" s="72">
        <f>AVERAGE(AE10:AE17)</f>
        <v>1.794477741163337</v>
      </c>
    </row>
    <row r="24" spans="1:31" x14ac:dyDescent="0.25">
      <c r="A24" s="57">
        <v>15</v>
      </c>
      <c r="B24" s="58"/>
      <c r="C24" s="59">
        <v>3.0605644403737919</v>
      </c>
      <c r="D24" s="60">
        <v>0.40343238510248353</v>
      </c>
      <c r="E24" s="61">
        <f t="shared" si="0"/>
        <v>0.13181633419658095</v>
      </c>
      <c r="F24" s="62">
        <f t="shared" si="1"/>
        <v>566.2044214691515</v>
      </c>
      <c r="G24" s="62">
        <f t="shared" si="2"/>
        <v>74.634991243959448</v>
      </c>
      <c r="H24" s="63">
        <f>F24/'Data for LN2 all T B||c'!F25</f>
        <v>1.8997798350167223</v>
      </c>
      <c r="I24" s="64"/>
      <c r="J24" s="59">
        <v>1.6035865781505629</v>
      </c>
      <c r="K24" s="60">
        <v>0.19929710231251241</v>
      </c>
      <c r="L24" s="61">
        <f t="shared" si="3"/>
        <v>0.1242820967872931</v>
      </c>
      <c r="M24" s="62">
        <f t="shared" si="4"/>
        <v>296.66351695785414</v>
      </c>
      <c r="N24" s="62">
        <f t="shared" si="5"/>
        <v>36.869963927814794</v>
      </c>
      <c r="O24" s="65">
        <f>M24/'Data for LN2 all T B||c'!M25</f>
        <v>2.4786061630013743</v>
      </c>
      <c r="AD24" s="71" t="s">
        <v>26</v>
      </c>
      <c r="AE24" s="72">
        <f>STDEV(AE10:AE17)</f>
        <v>0.24527267143884376</v>
      </c>
    </row>
    <row r="25" spans="1:31" x14ac:dyDescent="0.25">
      <c r="A25" s="57">
        <v>16</v>
      </c>
      <c r="B25" s="58"/>
      <c r="C25" s="59">
        <v>2.7759558253770584</v>
      </c>
      <c r="D25" s="60">
        <v>0.2744105241171762</v>
      </c>
      <c r="E25" s="61">
        <f t="shared" si="0"/>
        <v>9.8852626402980676E-2</v>
      </c>
      <c r="F25" s="62">
        <f t="shared" si="1"/>
        <v>513.55182769475584</v>
      </c>
      <c r="G25" s="62">
        <f t="shared" si="2"/>
        <v>50.765946961677606</v>
      </c>
      <c r="H25" s="63">
        <f>F25/'Data for LN2 all T B||c'!F26</f>
        <v>1.8516755819317665</v>
      </c>
      <c r="I25" s="64"/>
      <c r="J25" s="59">
        <v>1.4620338393063053</v>
      </c>
      <c r="K25" s="60">
        <v>0.18805463846006906</v>
      </c>
      <c r="L25" s="61">
        <f t="shared" si="3"/>
        <v>0.12862536653002218</v>
      </c>
      <c r="M25" s="62">
        <f t="shared" si="4"/>
        <v>270.47626027166649</v>
      </c>
      <c r="N25" s="62">
        <f t="shared" si="5"/>
        <v>34.79010811511278</v>
      </c>
      <c r="O25" s="65"/>
    </row>
    <row r="26" spans="1:31" x14ac:dyDescent="0.25">
      <c r="A26" s="57">
        <v>17</v>
      </c>
      <c r="B26" s="58"/>
      <c r="C26" s="59">
        <v>2.6598803556109032</v>
      </c>
      <c r="D26" s="60">
        <v>0.25057547532082985</v>
      </c>
      <c r="E26" s="61">
        <f t="shared" si="0"/>
        <v>9.4205543791566287E-2</v>
      </c>
      <c r="F26" s="62">
        <f t="shared" si="1"/>
        <v>492.07786578801711</v>
      </c>
      <c r="G26" s="62">
        <f t="shared" si="2"/>
        <v>46.356462934353523</v>
      </c>
      <c r="H26" s="63">
        <f>F26/'Data for LN2 all T B||c'!F27</f>
        <v>1.8073643240817863</v>
      </c>
      <c r="I26" s="64"/>
      <c r="J26" s="59">
        <v>1.3828682187168486</v>
      </c>
      <c r="K26" s="60">
        <v>0.17993799212320377</v>
      </c>
      <c r="L26" s="61">
        <f t="shared" si="3"/>
        <v>0.13011940667069974</v>
      </c>
      <c r="M26" s="62">
        <f t="shared" si="4"/>
        <v>255.83062046261699</v>
      </c>
      <c r="N26" s="62">
        <f t="shared" si="5"/>
        <v>33.288528542792697</v>
      </c>
      <c r="O26" s="65">
        <f>M26/'Data for LN2 all T B||c'!M27</f>
        <v>1.9013795649395542</v>
      </c>
    </row>
    <row r="27" spans="1:31" x14ac:dyDescent="0.25">
      <c r="A27" s="57">
        <v>18</v>
      </c>
      <c r="B27" s="58"/>
      <c r="C27" s="59">
        <v>2.5505499031409991</v>
      </c>
      <c r="D27" s="60">
        <v>0.22845162742263347</v>
      </c>
      <c r="E27" s="61">
        <f t="shared" si="0"/>
        <v>8.9569557977005498E-2</v>
      </c>
      <c r="F27" s="62">
        <f t="shared" si="1"/>
        <v>471.85173208108483</v>
      </c>
      <c r="G27" s="62">
        <f t="shared" si="2"/>
        <v>42.263551073187195</v>
      </c>
      <c r="H27" s="63">
        <f>F27/'Data for LN2 all T B||c'!F28</f>
        <v>1.8231028330013064</v>
      </c>
      <c r="I27" s="64"/>
      <c r="J27" s="59">
        <v>1.3080574247036576</v>
      </c>
      <c r="K27" s="60">
        <v>0.16339110868821541</v>
      </c>
      <c r="L27" s="61">
        <f t="shared" si="3"/>
        <v>0.12491126582247099</v>
      </c>
      <c r="M27" s="62">
        <f t="shared" si="4"/>
        <v>241.99062357017667</v>
      </c>
      <c r="N27" s="62">
        <f t="shared" si="5"/>
        <v>30.227355107319852</v>
      </c>
      <c r="O27" s="65"/>
    </row>
    <row r="28" spans="1:31" x14ac:dyDescent="0.25">
      <c r="A28" s="57">
        <v>19</v>
      </c>
      <c r="B28" s="58"/>
      <c r="C28" s="59">
        <v>2.2397534246575339</v>
      </c>
      <c r="D28" s="60">
        <v>0.21</v>
      </c>
      <c r="E28" s="61">
        <f t="shared" si="0"/>
        <v>9.3760320974666994E-2</v>
      </c>
      <c r="F28" s="62">
        <f t="shared" si="1"/>
        <v>414.35438356164377</v>
      </c>
      <c r="G28" s="62">
        <f t="shared" si="2"/>
        <v>38.85</v>
      </c>
      <c r="H28" s="63">
        <f>F28/'Data for LN2 all T B||c'!F29</f>
        <v>1.7346075711633437</v>
      </c>
      <c r="I28" s="64"/>
      <c r="J28" s="59"/>
      <c r="K28" s="60"/>
      <c r="L28" s="61"/>
      <c r="M28" s="62"/>
      <c r="N28" s="62"/>
      <c r="O28" s="65"/>
    </row>
    <row r="29" spans="1:31" ht="16.5" thickBot="1" x14ac:dyDescent="0.3">
      <c r="A29" s="57">
        <v>20</v>
      </c>
      <c r="B29" s="58"/>
      <c r="C29" s="66">
        <v>2.79</v>
      </c>
      <c r="D29" s="68">
        <v>0.1838477631085022</v>
      </c>
      <c r="E29" s="69">
        <f t="shared" si="0"/>
        <v>6.5895255594445229E-2</v>
      </c>
      <c r="F29" s="70">
        <f t="shared" si="1"/>
        <v>516.15</v>
      </c>
      <c r="G29" s="70">
        <f t="shared" si="2"/>
        <v>34.011836175072901</v>
      </c>
      <c r="H29" s="73">
        <f>F29/'Data for LN2 all T B||c'!F30</f>
        <v>2.3218623481781377</v>
      </c>
      <c r="I29" s="64"/>
      <c r="J29" s="66">
        <v>1.2249999999999999</v>
      </c>
      <c r="K29" s="68">
        <v>0.15609825965291002</v>
      </c>
      <c r="L29" s="69">
        <f t="shared" si="3"/>
        <v>0.12742715073706942</v>
      </c>
      <c r="M29" s="70">
        <f t="shared" si="4"/>
        <v>226.62499999999997</v>
      </c>
      <c r="N29" s="70">
        <f t="shared" si="5"/>
        <v>28.878178035788356</v>
      </c>
      <c r="O29" s="67"/>
    </row>
    <row r="30" spans="1:31" x14ac:dyDescent="0.25">
      <c r="H30" s="74"/>
    </row>
    <row r="31" spans="1:31" x14ac:dyDescent="0.25">
      <c r="G31" s="71" t="s">
        <v>23</v>
      </c>
      <c r="H31" s="72">
        <f>AVERAGE(H10:H29)</f>
        <v>2.1413846554389324</v>
      </c>
      <c r="N31" s="71" t="s">
        <v>23</v>
      </c>
      <c r="O31" s="72">
        <f>AVERAGE(O9:O29)</f>
        <v>2.4748426257117662</v>
      </c>
    </row>
    <row r="32" spans="1:31" x14ac:dyDescent="0.25">
      <c r="G32" s="71" t="s">
        <v>24</v>
      </c>
      <c r="H32" s="72">
        <f>STDEV(H10:H29)</f>
        <v>0.22169009130787271</v>
      </c>
      <c r="N32" s="71" t="s">
        <v>24</v>
      </c>
      <c r="O32" s="72">
        <f>STDEV(O9:O29)</f>
        <v>0.30259460248460901</v>
      </c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.75" x14ac:dyDescent="0.25"/>
  <cols>
    <col min="1" max="1" width="16.125" style="15" customWidth="1"/>
    <col min="2" max="2" width="1.75" style="15" customWidth="1"/>
    <col min="3" max="3" width="13.5" style="50" customWidth="1"/>
    <col min="4" max="5" width="8.875" style="18" customWidth="1"/>
    <col min="6" max="6" width="15" style="18" customWidth="1"/>
    <col min="7" max="7" width="12.375" style="18" customWidth="1"/>
    <col min="8" max="8" width="8.875" style="18" customWidth="1"/>
    <col min="9" max="9" width="1.625" style="34" customWidth="1"/>
    <col min="10" max="10" width="12.5" style="34" customWidth="1"/>
    <col min="11" max="11" width="7.125" style="41" customWidth="1"/>
    <col min="12" max="12" width="8.375" style="41" customWidth="1"/>
    <col min="13" max="13" width="15.5" style="41" customWidth="1"/>
    <col min="14" max="14" width="12.25" style="41" customWidth="1"/>
    <col min="15" max="15" width="9.125" style="41" customWidth="1"/>
    <col min="16" max="16" width="1.25" style="34" customWidth="1"/>
    <col min="17" max="17" width="13.125" style="34" customWidth="1"/>
    <col min="18" max="19" width="9" style="41"/>
    <col min="20" max="20" width="15.375" style="41" customWidth="1"/>
    <col min="21" max="21" width="13.25" style="41" customWidth="1"/>
    <col min="22" max="22" width="9" style="41"/>
    <col min="23" max="23" width="1.625" style="34" customWidth="1"/>
    <col min="24" max="24" width="12.625" style="34" customWidth="1"/>
    <col min="25" max="25" width="9" style="41"/>
    <col min="26" max="221" width="9" style="34"/>
    <col min="222" max="222" width="16.125" style="34" customWidth="1"/>
    <col min="223" max="223" width="14.625" style="34" customWidth="1"/>
    <col min="224" max="224" width="10.125" style="34" customWidth="1"/>
    <col min="225" max="225" width="7.375" style="34" customWidth="1"/>
    <col min="226" max="226" width="7.125" style="34" customWidth="1"/>
    <col min="227" max="227" width="9.5" style="34" customWidth="1"/>
    <col min="228" max="228" width="10" style="34" customWidth="1"/>
    <col min="229" max="229" width="10.125" style="34" customWidth="1"/>
    <col min="230" max="230" width="7.875" style="34" customWidth="1"/>
    <col min="231" max="231" width="4.875" style="34" customWidth="1"/>
    <col min="232" max="232" width="11.125" style="34" customWidth="1"/>
    <col min="233" max="233" width="11.25" style="34" customWidth="1"/>
    <col min="234" max="234" width="10.625" style="34" customWidth="1"/>
    <col min="235" max="235" width="12.375" style="34" customWidth="1"/>
    <col min="236" max="236" width="10.375" style="34" customWidth="1"/>
    <col min="237" max="237" width="10.625" style="34" customWidth="1"/>
    <col min="238" max="238" width="10.375" style="34" customWidth="1"/>
    <col min="239" max="239" width="11.25" style="34" customWidth="1"/>
    <col min="240" max="240" width="10.875" style="34" customWidth="1"/>
    <col min="241" max="241" width="10.375" style="34" customWidth="1"/>
    <col min="242" max="242" width="10.625" style="34" customWidth="1"/>
    <col min="243" max="244" width="10.75" style="34" customWidth="1"/>
    <col min="245" max="245" width="10.875" style="34" customWidth="1"/>
    <col min="246" max="246" width="11.125" style="34" customWidth="1"/>
    <col min="247" max="247" width="8.625" style="34" customWidth="1"/>
    <col min="248" max="248" width="13" style="34" customWidth="1"/>
    <col min="249" max="253" width="9" style="34"/>
    <col min="254" max="254" width="5.375" style="34" customWidth="1"/>
    <col min="255" max="477" width="9" style="34"/>
    <col min="478" max="478" width="16.125" style="34" customWidth="1"/>
    <col min="479" max="479" width="14.625" style="34" customWidth="1"/>
    <col min="480" max="480" width="10.125" style="34" customWidth="1"/>
    <col min="481" max="481" width="7.375" style="34" customWidth="1"/>
    <col min="482" max="482" width="7.125" style="34" customWidth="1"/>
    <col min="483" max="483" width="9.5" style="34" customWidth="1"/>
    <col min="484" max="484" width="10" style="34" customWidth="1"/>
    <col min="485" max="485" width="10.125" style="34" customWidth="1"/>
    <col min="486" max="486" width="7.875" style="34" customWidth="1"/>
    <col min="487" max="487" width="4.875" style="34" customWidth="1"/>
    <col min="488" max="488" width="11.125" style="34" customWidth="1"/>
    <col min="489" max="489" width="11.25" style="34" customWidth="1"/>
    <col min="490" max="490" width="10.625" style="34" customWidth="1"/>
    <col min="491" max="491" width="12.375" style="34" customWidth="1"/>
    <col min="492" max="492" width="10.375" style="34" customWidth="1"/>
    <col min="493" max="493" width="10.625" style="34" customWidth="1"/>
    <col min="494" max="494" width="10.375" style="34" customWidth="1"/>
    <col min="495" max="495" width="11.25" style="34" customWidth="1"/>
    <col min="496" max="496" width="10.875" style="34" customWidth="1"/>
    <col min="497" max="497" width="10.375" style="34" customWidth="1"/>
    <col min="498" max="498" width="10.625" style="34" customWidth="1"/>
    <col min="499" max="500" width="10.75" style="34" customWidth="1"/>
    <col min="501" max="501" width="10.875" style="34" customWidth="1"/>
    <col min="502" max="502" width="11.125" style="34" customWidth="1"/>
    <col min="503" max="503" width="8.625" style="34" customWidth="1"/>
    <col min="504" max="504" width="13" style="34" customWidth="1"/>
    <col min="505" max="509" width="9" style="34"/>
    <col min="510" max="510" width="5.375" style="34" customWidth="1"/>
    <col min="511" max="733" width="9" style="34"/>
    <col min="734" max="734" width="16.125" style="34" customWidth="1"/>
    <col min="735" max="735" width="14.625" style="34" customWidth="1"/>
    <col min="736" max="736" width="10.125" style="34" customWidth="1"/>
    <col min="737" max="737" width="7.375" style="34" customWidth="1"/>
    <col min="738" max="738" width="7.125" style="34" customWidth="1"/>
    <col min="739" max="739" width="9.5" style="34" customWidth="1"/>
    <col min="740" max="740" width="10" style="34" customWidth="1"/>
    <col min="741" max="741" width="10.125" style="34" customWidth="1"/>
    <col min="742" max="742" width="7.875" style="34" customWidth="1"/>
    <col min="743" max="743" width="4.875" style="34" customWidth="1"/>
    <col min="744" max="744" width="11.125" style="34" customWidth="1"/>
    <col min="745" max="745" width="11.25" style="34" customWidth="1"/>
    <col min="746" max="746" width="10.625" style="34" customWidth="1"/>
    <col min="747" max="747" width="12.375" style="34" customWidth="1"/>
    <col min="748" max="748" width="10.375" style="34" customWidth="1"/>
    <col min="749" max="749" width="10.625" style="34" customWidth="1"/>
    <col min="750" max="750" width="10.375" style="34" customWidth="1"/>
    <col min="751" max="751" width="11.25" style="34" customWidth="1"/>
    <col min="752" max="752" width="10.875" style="34" customWidth="1"/>
    <col min="753" max="753" width="10.375" style="34" customWidth="1"/>
    <col min="754" max="754" width="10.625" style="34" customWidth="1"/>
    <col min="755" max="756" width="10.75" style="34" customWidth="1"/>
    <col min="757" max="757" width="10.875" style="34" customWidth="1"/>
    <col min="758" max="758" width="11.125" style="34" customWidth="1"/>
    <col min="759" max="759" width="8.625" style="34" customWidth="1"/>
    <col min="760" max="760" width="13" style="34" customWidth="1"/>
    <col min="761" max="765" width="9" style="34"/>
    <col min="766" max="766" width="5.375" style="34" customWidth="1"/>
    <col min="767" max="989" width="9" style="34"/>
    <col min="990" max="990" width="16.125" style="34" customWidth="1"/>
    <col min="991" max="991" width="14.625" style="34" customWidth="1"/>
    <col min="992" max="992" width="10.125" style="34" customWidth="1"/>
    <col min="993" max="993" width="7.375" style="34" customWidth="1"/>
    <col min="994" max="994" width="7.125" style="34" customWidth="1"/>
    <col min="995" max="995" width="9.5" style="34" customWidth="1"/>
    <col min="996" max="996" width="10" style="34" customWidth="1"/>
    <col min="997" max="997" width="10.125" style="34" customWidth="1"/>
    <col min="998" max="998" width="7.875" style="34" customWidth="1"/>
    <col min="999" max="999" width="4.875" style="34" customWidth="1"/>
    <col min="1000" max="1000" width="11.125" style="34" customWidth="1"/>
    <col min="1001" max="1001" width="11.25" style="34" customWidth="1"/>
    <col min="1002" max="1002" width="10.625" style="34" customWidth="1"/>
    <col min="1003" max="1003" width="12.375" style="34" customWidth="1"/>
    <col min="1004" max="1004" width="10.375" style="34" customWidth="1"/>
    <col min="1005" max="1005" width="10.625" style="34" customWidth="1"/>
    <col min="1006" max="1006" width="10.375" style="34" customWidth="1"/>
    <col min="1007" max="1007" width="11.25" style="34" customWidth="1"/>
    <col min="1008" max="1008" width="10.875" style="34" customWidth="1"/>
    <col min="1009" max="1009" width="10.375" style="34" customWidth="1"/>
    <col min="1010" max="1010" width="10.625" style="34" customWidth="1"/>
    <col min="1011" max="1012" width="10.75" style="34" customWidth="1"/>
    <col min="1013" max="1013" width="10.875" style="34" customWidth="1"/>
    <col min="1014" max="1014" width="11.125" style="34" customWidth="1"/>
    <col min="1015" max="1015" width="8.625" style="34" customWidth="1"/>
    <col min="1016" max="1016" width="13" style="34" customWidth="1"/>
    <col min="1017" max="1021" width="9" style="34"/>
    <col min="1022" max="1022" width="5.375" style="34" customWidth="1"/>
    <col min="1023" max="1245" width="9" style="34"/>
    <col min="1246" max="1246" width="16.125" style="34" customWidth="1"/>
    <col min="1247" max="1247" width="14.625" style="34" customWidth="1"/>
    <col min="1248" max="1248" width="10.125" style="34" customWidth="1"/>
    <col min="1249" max="1249" width="7.375" style="34" customWidth="1"/>
    <col min="1250" max="1250" width="7.125" style="34" customWidth="1"/>
    <col min="1251" max="1251" width="9.5" style="34" customWidth="1"/>
    <col min="1252" max="1252" width="10" style="34" customWidth="1"/>
    <col min="1253" max="1253" width="10.125" style="34" customWidth="1"/>
    <col min="1254" max="1254" width="7.875" style="34" customWidth="1"/>
    <col min="1255" max="1255" width="4.875" style="34" customWidth="1"/>
    <col min="1256" max="1256" width="11.125" style="34" customWidth="1"/>
    <col min="1257" max="1257" width="11.25" style="34" customWidth="1"/>
    <col min="1258" max="1258" width="10.625" style="34" customWidth="1"/>
    <col min="1259" max="1259" width="12.375" style="34" customWidth="1"/>
    <col min="1260" max="1260" width="10.375" style="34" customWidth="1"/>
    <col min="1261" max="1261" width="10.625" style="34" customWidth="1"/>
    <col min="1262" max="1262" width="10.375" style="34" customWidth="1"/>
    <col min="1263" max="1263" width="11.25" style="34" customWidth="1"/>
    <col min="1264" max="1264" width="10.875" style="34" customWidth="1"/>
    <col min="1265" max="1265" width="10.375" style="34" customWidth="1"/>
    <col min="1266" max="1266" width="10.625" style="34" customWidth="1"/>
    <col min="1267" max="1268" width="10.75" style="34" customWidth="1"/>
    <col min="1269" max="1269" width="10.875" style="34" customWidth="1"/>
    <col min="1270" max="1270" width="11.125" style="34" customWidth="1"/>
    <col min="1271" max="1271" width="8.625" style="34" customWidth="1"/>
    <col min="1272" max="1272" width="13" style="34" customWidth="1"/>
    <col min="1273" max="1277" width="9" style="34"/>
    <col min="1278" max="1278" width="5.375" style="34" customWidth="1"/>
    <col min="1279" max="1501" width="9" style="34"/>
    <col min="1502" max="1502" width="16.125" style="34" customWidth="1"/>
    <col min="1503" max="1503" width="14.625" style="34" customWidth="1"/>
    <col min="1504" max="1504" width="10.125" style="34" customWidth="1"/>
    <col min="1505" max="1505" width="7.375" style="34" customWidth="1"/>
    <col min="1506" max="1506" width="7.125" style="34" customWidth="1"/>
    <col min="1507" max="1507" width="9.5" style="34" customWidth="1"/>
    <col min="1508" max="1508" width="10" style="34" customWidth="1"/>
    <col min="1509" max="1509" width="10.125" style="34" customWidth="1"/>
    <col min="1510" max="1510" width="7.875" style="34" customWidth="1"/>
    <col min="1511" max="1511" width="4.875" style="34" customWidth="1"/>
    <col min="1512" max="1512" width="11.125" style="34" customWidth="1"/>
    <col min="1513" max="1513" width="11.25" style="34" customWidth="1"/>
    <col min="1514" max="1514" width="10.625" style="34" customWidth="1"/>
    <col min="1515" max="1515" width="12.375" style="34" customWidth="1"/>
    <col min="1516" max="1516" width="10.375" style="34" customWidth="1"/>
    <col min="1517" max="1517" width="10.625" style="34" customWidth="1"/>
    <col min="1518" max="1518" width="10.375" style="34" customWidth="1"/>
    <col min="1519" max="1519" width="11.25" style="34" customWidth="1"/>
    <col min="1520" max="1520" width="10.875" style="34" customWidth="1"/>
    <col min="1521" max="1521" width="10.375" style="34" customWidth="1"/>
    <col min="1522" max="1522" width="10.625" style="34" customWidth="1"/>
    <col min="1523" max="1524" width="10.75" style="34" customWidth="1"/>
    <col min="1525" max="1525" width="10.875" style="34" customWidth="1"/>
    <col min="1526" max="1526" width="11.125" style="34" customWidth="1"/>
    <col min="1527" max="1527" width="8.625" style="34" customWidth="1"/>
    <col min="1528" max="1528" width="13" style="34" customWidth="1"/>
    <col min="1529" max="1533" width="9" style="34"/>
    <col min="1534" max="1534" width="5.375" style="34" customWidth="1"/>
    <col min="1535" max="1757" width="9" style="34"/>
    <col min="1758" max="1758" width="16.125" style="34" customWidth="1"/>
    <col min="1759" max="1759" width="14.625" style="34" customWidth="1"/>
    <col min="1760" max="1760" width="10.125" style="34" customWidth="1"/>
    <col min="1761" max="1761" width="7.375" style="34" customWidth="1"/>
    <col min="1762" max="1762" width="7.125" style="34" customWidth="1"/>
    <col min="1763" max="1763" width="9.5" style="34" customWidth="1"/>
    <col min="1764" max="1764" width="10" style="34" customWidth="1"/>
    <col min="1765" max="1765" width="10.125" style="34" customWidth="1"/>
    <col min="1766" max="1766" width="7.875" style="34" customWidth="1"/>
    <col min="1767" max="1767" width="4.875" style="34" customWidth="1"/>
    <col min="1768" max="1768" width="11.125" style="34" customWidth="1"/>
    <col min="1769" max="1769" width="11.25" style="34" customWidth="1"/>
    <col min="1770" max="1770" width="10.625" style="34" customWidth="1"/>
    <col min="1771" max="1771" width="12.375" style="34" customWidth="1"/>
    <col min="1772" max="1772" width="10.375" style="34" customWidth="1"/>
    <col min="1773" max="1773" width="10.625" style="34" customWidth="1"/>
    <col min="1774" max="1774" width="10.375" style="34" customWidth="1"/>
    <col min="1775" max="1775" width="11.25" style="34" customWidth="1"/>
    <col min="1776" max="1776" width="10.875" style="34" customWidth="1"/>
    <col min="1777" max="1777" width="10.375" style="34" customWidth="1"/>
    <col min="1778" max="1778" width="10.625" style="34" customWidth="1"/>
    <col min="1779" max="1780" width="10.75" style="34" customWidth="1"/>
    <col min="1781" max="1781" width="10.875" style="34" customWidth="1"/>
    <col min="1782" max="1782" width="11.125" style="34" customWidth="1"/>
    <col min="1783" max="1783" width="8.625" style="34" customWidth="1"/>
    <col min="1784" max="1784" width="13" style="34" customWidth="1"/>
    <col min="1785" max="1789" width="9" style="34"/>
    <col min="1790" max="1790" width="5.375" style="34" customWidth="1"/>
    <col min="1791" max="2013" width="9" style="34"/>
    <col min="2014" max="2014" width="16.125" style="34" customWidth="1"/>
    <col min="2015" max="2015" width="14.625" style="34" customWidth="1"/>
    <col min="2016" max="2016" width="10.125" style="34" customWidth="1"/>
    <col min="2017" max="2017" width="7.375" style="34" customWidth="1"/>
    <col min="2018" max="2018" width="7.125" style="34" customWidth="1"/>
    <col min="2019" max="2019" width="9.5" style="34" customWidth="1"/>
    <col min="2020" max="2020" width="10" style="34" customWidth="1"/>
    <col min="2021" max="2021" width="10.125" style="34" customWidth="1"/>
    <col min="2022" max="2022" width="7.875" style="34" customWidth="1"/>
    <col min="2023" max="2023" width="4.875" style="34" customWidth="1"/>
    <col min="2024" max="2024" width="11.125" style="34" customWidth="1"/>
    <col min="2025" max="2025" width="11.25" style="34" customWidth="1"/>
    <col min="2026" max="2026" width="10.625" style="34" customWidth="1"/>
    <col min="2027" max="2027" width="12.375" style="34" customWidth="1"/>
    <col min="2028" max="2028" width="10.375" style="34" customWidth="1"/>
    <col min="2029" max="2029" width="10.625" style="34" customWidth="1"/>
    <col min="2030" max="2030" width="10.375" style="34" customWidth="1"/>
    <col min="2031" max="2031" width="11.25" style="34" customWidth="1"/>
    <col min="2032" max="2032" width="10.875" style="34" customWidth="1"/>
    <col min="2033" max="2033" width="10.375" style="34" customWidth="1"/>
    <col min="2034" max="2034" width="10.625" style="34" customWidth="1"/>
    <col min="2035" max="2036" width="10.75" style="34" customWidth="1"/>
    <col min="2037" max="2037" width="10.875" style="34" customWidth="1"/>
    <col min="2038" max="2038" width="11.125" style="34" customWidth="1"/>
    <col min="2039" max="2039" width="8.625" style="34" customWidth="1"/>
    <col min="2040" max="2040" width="13" style="34" customWidth="1"/>
    <col min="2041" max="2045" width="9" style="34"/>
    <col min="2046" max="2046" width="5.375" style="34" customWidth="1"/>
    <col min="2047" max="2269" width="9" style="34"/>
    <col min="2270" max="2270" width="16.125" style="34" customWidth="1"/>
    <col min="2271" max="2271" width="14.625" style="34" customWidth="1"/>
    <col min="2272" max="2272" width="10.125" style="34" customWidth="1"/>
    <col min="2273" max="2273" width="7.375" style="34" customWidth="1"/>
    <col min="2274" max="2274" width="7.125" style="34" customWidth="1"/>
    <col min="2275" max="2275" width="9.5" style="34" customWidth="1"/>
    <col min="2276" max="2276" width="10" style="34" customWidth="1"/>
    <col min="2277" max="2277" width="10.125" style="34" customWidth="1"/>
    <col min="2278" max="2278" width="7.875" style="34" customWidth="1"/>
    <col min="2279" max="2279" width="4.875" style="34" customWidth="1"/>
    <col min="2280" max="2280" width="11.125" style="34" customWidth="1"/>
    <col min="2281" max="2281" width="11.25" style="34" customWidth="1"/>
    <col min="2282" max="2282" width="10.625" style="34" customWidth="1"/>
    <col min="2283" max="2283" width="12.375" style="34" customWidth="1"/>
    <col min="2284" max="2284" width="10.375" style="34" customWidth="1"/>
    <col min="2285" max="2285" width="10.625" style="34" customWidth="1"/>
    <col min="2286" max="2286" width="10.375" style="34" customWidth="1"/>
    <col min="2287" max="2287" width="11.25" style="34" customWidth="1"/>
    <col min="2288" max="2288" width="10.875" style="34" customWidth="1"/>
    <col min="2289" max="2289" width="10.375" style="34" customWidth="1"/>
    <col min="2290" max="2290" width="10.625" style="34" customWidth="1"/>
    <col min="2291" max="2292" width="10.75" style="34" customWidth="1"/>
    <col min="2293" max="2293" width="10.875" style="34" customWidth="1"/>
    <col min="2294" max="2294" width="11.125" style="34" customWidth="1"/>
    <col min="2295" max="2295" width="8.625" style="34" customWidth="1"/>
    <col min="2296" max="2296" width="13" style="34" customWidth="1"/>
    <col min="2297" max="2301" width="9" style="34"/>
    <col min="2302" max="2302" width="5.375" style="34" customWidth="1"/>
    <col min="2303" max="2525" width="9" style="34"/>
    <col min="2526" max="2526" width="16.125" style="34" customWidth="1"/>
    <col min="2527" max="2527" width="14.625" style="34" customWidth="1"/>
    <col min="2528" max="2528" width="10.125" style="34" customWidth="1"/>
    <col min="2529" max="2529" width="7.375" style="34" customWidth="1"/>
    <col min="2530" max="2530" width="7.125" style="34" customWidth="1"/>
    <col min="2531" max="2531" width="9.5" style="34" customWidth="1"/>
    <col min="2532" max="2532" width="10" style="34" customWidth="1"/>
    <col min="2533" max="2533" width="10.125" style="34" customWidth="1"/>
    <col min="2534" max="2534" width="7.875" style="34" customWidth="1"/>
    <col min="2535" max="2535" width="4.875" style="34" customWidth="1"/>
    <col min="2536" max="2536" width="11.125" style="34" customWidth="1"/>
    <col min="2537" max="2537" width="11.25" style="34" customWidth="1"/>
    <col min="2538" max="2538" width="10.625" style="34" customWidth="1"/>
    <col min="2539" max="2539" width="12.375" style="34" customWidth="1"/>
    <col min="2540" max="2540" width="10.375" style="34" customWidth="1"/>
    <col min="2541" max="2541" width="10.625" style="34" customWidth="1"/>
    <col min="2542" max="2542" width="10.375" style="34" customWidth="1"/>
    <col min="2543" max="2543" width="11.25" style="34" customWidth="1"/>
    <col min="2544" max="2544" width="10.875" style="34" customWidth="1"/>
    <col min="2545" max="2545" width="10.375" style="34" customWidth="1"/>
    <col min="2546" max="2546" width="10.625" style="34" customWidth="1"/>
    <col min="2547" max="2548" width="10.75" style="34" customWidth="1"/>
    <col min="2549" max="2549" width="10.875" style="34" customWidth="1"/>
    <col min="2550" max="2550" width="11.125" style="34" customWidth="1"/>
    <col min="2551" max="2551" width="8.625" style="34" customWidth="1"/>
    <col min="2552" max="2552" width="13" style="34" customWidth="1"/>
    <col min="2553" max="2557" width="9" style="34"/>
    <col min="2558" max="2558" width="5.375" style="34" customWidth="1"/>
    <col min="2559" max="2781" width="9" style="34"/>
    <col min="2782" max="2782" width="16.125" style="34" customWidth="1"/>
    <col min="2783" max="2783" width="14.625" style="34" customWidth="1"/>
    <col min="2784" max="2784" width="10.125" style="34" customWidth="1"/>
    <col min="2785" max="2785" width="7.375" style="34" customWidth="1"/>
    <col min="2786" max="2786" width="7.125" style="34" customWidth="1"/>
    <col min="2787" max="2787" width="9.5" style="34" customWidth="1"/>
    <col min="2788" max="2788" width="10" style="34" customWidth="1"/>
    <col min="2789" max="2789" width="10.125" style="34" customWidth="1"/>
    <col min="2790" max="2790" width="7.875" style="34" customWidth="1"/>
    <col min="2791" max="2791" width="4.875" style="34" customWidth="1"/>
    <col min="2792" max="2792" width="11.125" style="34" customWidth="1"/>
    <col min="2793" max="2793" width="11.25" style="34" customWidth="1"/>
    <col min="2794" max="2794" width="10.625" style="34" customWidth="1"/>
    <col min="2795" max="2795" width="12.375" style="34" customWidth="1"/>
    <col min="2796" max="2796" width="10.375" style="34" customWidth="1"/>
    <col min="2797" max="2797" width="10.625" style="34" customWidth="1"/>
    <col min="2798" max="2798" width="10.375" style="34" customWidth="1"/>
    <col min="2799" max="2799" width="11.25" style="34" customWidth="1"/>
    <col min="2800" max="2800" width="10.875" style="34" customWidth="1"/>
    <col min="2801" max="2801" width="10.375" style="34" customWidth="1"/>
    <col min="2802" max="2802" width="10.625" style="34" customWidth="1"/>
    <col min="2803" max="2804" width="10.75" style="34" customWidth="1"/>
    <col min="2805" max="2805" width="10.875" style="34" customWidth="1"/>
    <col min="2806" max="2806" width="11.125" style="34" customWidth="1"/>
    <col min="2807" max="2807" width="8.625" style="34" customWidth="1"/>
    <col min="2808" max="2808" width="13" style="34" customWidth="1"/>
    <col min="2809" max="2813" width="9" style="34"/>
    <col min="2814" max="2814" width="5.375" style="34" customWidth="1"/>
    <col min="2815" max="3037" width="9" style="34"/>
    <col min="3038" max="3038" width="16.125" style="34" customWidth="1"/>
    <col min="3039" max="3039" width="14.625" style="34" customWidth="1"/>
    <col min="3040" max="3040" width="10.125" style="34" customWidth="1"/>
    <col min="3041" max="3041" width="7.375" style="34" customWidth="1"/>
    <col min="3042" max="3042" width="7.125" style="34" customWidth="1"/>
    <col min="3043" max="3043" width="9.5" style="34" customWidth="1"/>
    <col min="3044" max="3044" width="10" style="34" customWidth="1"/>
    <col min="3045" max="3045" width="10.125" style="34" customWidth="1"/>
    <col min="3046" max="3046" width="7.875" style="34" customWidth="1"/>
    <col min="3047" max="3047" width="4.875" style="34" customWidth="1"/>
    <col min="3048" max="3048" width="11.125" style="34" customWidth="1"/>
    <col min="3049" max="3049" width="11.25" style="34" customWidth="1"/>
    <col min="3050" max="3050" width="10.625" style="34" customWidth="1"/>
    <col min="3051" max="3051" width="12.375" style="34" customWidth="1"/>
    <col min="3052" max="3052" width="10.375" style="34" customWidth="1"/>
    <col min="3053" max="3053" width="10.625" style="34" customWidth="1"/>
    <col min="3054" max="3054" width="10.375" style="34" customWidth="1"/>
    <col min="3055" max="3055" width="11.25" style="34" customWidth="1"/>
    <col min="3056" max="3056" width="10.875" style="34" customWidth="1"/>
    <col min="3057" max="3057" width="10.375" style="34" customWidth="1"/>
    <col min="3058" max="3058" width="10.625" style="34" customWidth="1"/>
    <col min="3059" max="3060" width="10.75" style="34" customWidth="1"/>
    <col min="3061" max="3061" width="10.875" style="34" customWidth="1"/>
    <col min="3062" max="3062" width="11.125" style="34" customWidth="1"/>
    <col min="3063" max="3063" width="8.625" style="34" customWidth="1"/>
    <col min="3064" max="3064" width="13" style="34" customWidth="1"/>
    <col min="3065" max="3069" width="9" style="34"/>
    <col min="3070" max="3070" width="5.375" style="34" customWidth="1"/>
    <col min="3071" max="3293" width="9" style="34"/>
    <col min="3294" max="3294" width="16.125" style="34" customWidth="1"/>
    <col min="3295" max="3295" width="14.625" style="34" customWidth="1"/>
    <col min="3296" max="3296" width="10.125" style="34" customWidth="1"/>
    <col min="3297" max="3297" width="7.375" style="34" customWidth="1"/>
    <col min="3298" max="3298" width="7.125" style="34" customWidth="1"/>
    <col min="3299" max="3299" width="9.5" style="34" customWidth="1"/>
    <col min="3300" max="3300" width="10" style="34" customWidth="1"/>
    <col min="3301" max="3301" width="10.125" style="34" customWidth="1"/>
    <col min="3302" max="3302" width="7.875" style="34" customWidth="1"/>
    <col min="3303" max="3303" width="4.875" style="34" customWidth="1"/>
    <col min="3304" max="3304" width="11.125" style="34" customWidth="1"/>
    <col min="3305" max="3305" width="11.25" style="34" customWidth="1"/>
    <col min="3306" max="3306" width="10.625" style="34" customWidth="1"/>
    <col min="3307" max="3307" width="12.375" style="34" customWidth="1"/>
    <col min="3308" max="3308" width="10.375" style="34" customWidth="1"/>
    <col min="3309" max="3309" width="10.625" style="34" customWidth="1"/>
    <col min="3310" max="3310" width="10.375" style="34" customWidth="1"/>
    <col min="3311" max="3311" width="11.25" style="34" customWidth="1"/>
    <col min="3312" max="3312" width="10.875" style="34" customWidth="1"/>
    <col min="3313" max="3313" width="10.375" style="34" customWidth="1"/>
    <col min="3314" max="3314" width="10.625" style="34" customWidth="1"/>
    <col min="3315" max="3316" width="10.75" style="34" customWidth="1"/>
    <col min="3317" max="3317" width="10.875" style="34" customWidth="1"/>
    <col min="3318" max="3318" width="11.125" style="34" customWidth="1"/>
    <col min="3319" max="3319" width="8.625" style="34" customWidth="1"/>
    <col min="3320" max="3320" width="13" style="34" customWidth="1"/>
    <col min="3321" max="3325" width="9" style="34"/>
    <col min="3326" max="3326" width="5.375" style="34" customWidth="1"/>
    <col min="3327" max="3549" width="9" style="34"/>
    <col min="3550" max="3550" width="16.125" style="34" customWidth="1"/>
    <col min="3551" max="3551" width="14.625" style="34" customWidth="1"/>
    <col min="3552" max="3552" width="10.125" style="34" customWidth="1"/>
    <col min="3553" max="3553" width="7.375" style="34" customWidth="1"/>
    <col min="3554" max="3554" width="7.125" style="34" customWidth="1"/>
    <col min="3555" max="3555" width="9.5" style="34" customWidth="1"/>
    <col min="3556" max="3556" width="10" style="34" customWidth="1"/>
    <col min="3557" max="3557" width="10.125" style="34" customWidth="1"/>
    <col min="3558" max="3558" width="7.875" style="34" customWidth="1"/>
    <col min="3559" max="3559" width="4.875" style="34" customWidth="1"/>
    <col min="3560" max="3560" width="11.125" style="34" customWidth="1"/>
    <col min="3561" max="3561" width="11.25" style="34" customWidth="1"/>
    <col min="3562" max="3562" width="10.625" style="34" customWidth="1"/>
    <col min="3563" max="3563" width="12.375" style="34" customWidth="1"/>
    <col min="3564" max="3564" width="10.375" style="34" customWidth="1"/>
    <col min="3565" max="3565" width="10.625" style="34" customWidth="1"/>
    <col min="3566" max="3566" width="10.375" style="34" customWidth="1"/>
    <col min="3567" max="3567" width="11.25" style="34" customWidth="1"/>
    <col min="3568" max="3568" width="10.875" style="34" customWidth="1"/>
    <col min="3569" max="3569" width="10.375" style="34" customWidth="1"/>
    <col min="3570" max="3570" width="10.625" style="34" customWidth="1"/>
    <col min="3571" max="3572" width="10.75" style="34" customWidth="1"/>
    <col min="3573" max="3573" width="10.875" style="34" customWidth="1"/>
    <col min="3574" max="3574" width="11.125" style="34" customWidth="1"/>
    <col min="3575" max="3575" width="8.625" style="34" customWidth="1"/>
    <col min="3576" max="3576" width="13" style="34" customWidth="1"/>
    <col min="3577" max="3581" width="9" style="34"/>
    <col min="3582" max="3582" width="5.375" style="34" customWidth="1"/>
    <col min="3583" max="3805" width="9" style="34"/>
    <col min="3806" max="3806" width="16.125" style="34" customWidth="1"/>
    <col min="3807" max="3807" width="14.625" style="34" customWidth="1"/>
    <col min="3808" max="3808" width="10.125" style="34" customWidth="1"/>
    <col min="3809" max="3809" width="7.375" style="34" customWidth="1"/>
    <col min="3810" max="3810" width="7.125" style="34" customWidth="1"/>
    <col min="3811" max="3811" width="9.5" style="34" customWidth="1"/>
    <col min="3812" max="3812" width="10" style="34" customWidth="1"/>
    <col min="3813" max="3813" width="10.125" style="34" customWidth="1"/>
    <col min="3814" max="3814" width="7.875" style="34" customWidth="1"/>
    <col min="3815" max="3815" width="4.875" style="34" customWidth="1"/>
    <col min="3816" max="3816" width="11.125" style="34" customWidth="1"/>
    <col min="3817" max="3817" width="11.25" style="34" customWidth="1"/>
    <col min="3818" max="3818" width="10.625" style="34" customWidth="1"/>
    <col min="3819" max="3819" width="12.375" style="34" customWidth="1"/>
    <col min="3820" max="3820" width="10.375" style="34" customWidth="1"/>
    <col min="3821" max="3821" width="10.625" style="34" customWidth="1"/>
    <col min="3822" max="3822" width="10.375" style="34" customWidth="1"/>
    <col min="3823" max="3823" width="11.25" style="34" customWidth="1"/>
    <col min="3824" max="3824" width="10.875" style="34" customWidth="1"/>
    <col min="3825" max="3825" width="10.375" style="34" customWidth="1"/>
    <col min="3826" max="3826" width="10.625" style="34" customWidth="1"/>
    <col min="3827" max="3828" width="10.75" style="34" customWidth="1"/>
    <col min="3829" max="3829" width="10.875" style="34" customWidth="1"/>
    <col min="3830" max="3830" width="11.125" style="34" customWidth="1"/>
    <col min="3831" max="3831" width="8.625" style="34" customWidth="1"/>
    <col min="3832" max="3832" width="13" style="34" customWidth="1"/>
    <col min="3833" max="3837" width="9" style="34"/>
    <col min="3838" max="3838" width="5.375" style="34" customWidth="1"/>
    <col min="3839" max="4061" width="9" style="34"/>
    <col min="4062" max="4062" width="16.125" style="34" customWidth="1"/>
    <col min="4063" max="4063" width="14.625" style="34" customWidth="1"/>
    <col min="4064" max="4064" width="10.125" style="34" customWidth="1"/>
    <col min="4065" max="4065" width="7.375" style="34" customWidth="1"/>
    <col min="4066" max="4066" width="7.125" style="34" customWidth="1"/>
    <col min="4067" max="4067" width="9.5" style="34" customWidth="1"/>
    <col min="4068" max="4068" width="10" style="34" customWidth="1"/>
    <col min="4069" max="4069" width="10.125" style="34" customWidth="1"/>
    <col min="4070" max="4070" width="7.875" style="34" customWidth="1"/>
    <col min="4071" max="4071" width="4.875" style="34" customWidth="1"/>
    <col min="4072" max="4072" width="11.125" style="34" customWidth="1"/>
    <col min="4073" max="4073" width="11.25" style="34" customWidth="1"/>
    <col min="4074" max="4074" width="10.625" style="34" customWidth="1"/>
    <col min="4075" max="4075" width="12.375" style="34" customWidth="1"/>
    <col min="4076" max="4076" width="10.375" style="34" customWidth="1"/>
    <col min="4077" max="4077" width="10.625" style="34" customWidth="1"/>
    <col min="4078" max="4078" width="10.375" style="34" customWidth="1"/>
    <col min="4079" max="4079" width="11.25" style="34" customWidth="1"/>
    <col min="4080" max="4080" width="10.875" style="34" customWidth="1"/>
    <col min="4081" max="4081" width="10.375" style="34" customWidth="1"/>
    <col min="4082" max="4082" width="10.625" style="34" customWidth="1"/>
    <col min="4083" max="4084" width="10.75" style="34" customWidth="1"/>
    <col min="4085" max="4085" width="10.875" style="34" customWidth="1"/>
    <col min="4086" max="4086" width="11.125" style="34" customWidth="1"/>
    <col min="4087" max="4087" width="8.625" style="34" customWidth="1"/>
    <col min="4088" max="4088" width="13" style="34" customWidth="1"/>
    <col min="4089" max="4093" width="9" style="34"/>
    <col min="4094" max="4094" width="5.375" style="34" customWidth="1"/>
    <col min="4095" max="4317" width="9" style="34"/>
    <col min="4318" max="4318" width="16.125" style="34" customWidth="1"/>
    <col min="4319" max="4319" width="14.625" style="34" customWidth="1"/>
    <col min="4320" max="4320" width="10.125" style="34" customWidth="1"/>
    <col min="4321" max="4321" width="7.375" style="34" customWidth="1"/>
    <col min="4322" max="4322" width="7.125" style="34" customWidth="1"/>
    <col min="4323" max="4323" width="9.5" style="34" customWidth="1"/>
    <col min="4324" max="4324" width="10" style="34" customWidth="1"/>
    <col min="4325" max="4325" width="10.125" style="34" customWidth="1"/>
    <col min="4326" max="4326" width="7.875" style="34" customWidth="1"/>
    <col min="4327" max="4327" width="4.875" style="34" customWidth="1"/>
    <col min="4328" max="4328" width="11.125" style="34" customWidth="1"/>
    <col min="4329" max="4329" width="11.25" style="34" customWidth="1"/>
    <col min="4330" max="4330" width="10.625" style="34" customWidth="1"/>
    <col min="4331" max="4331" width="12.375" style="34" customWidth="1"/>
    <col min="4332" max="4332" width="10.375" style="34" customWidth="1"/>
    <col min="4333" max="4333" width="10.625" style="34" customWidth="1"/>
    <col min="4334" max="4334" width="10.375" style="34" customWidth="1"/>
    <col min="4335" max="4335" width="11.25" style="34" customWidth="1"/>
    <col min="4336" max="4336" width="10.875" style="34" customWidth="1"/>
    <col min="4337" max="4337" width="10.375" style="34" customWidth="1"/>
    <col min="4338" max="4338" width="10.625" style="34" customWidth="1"/>
    <col min="4339" max="4340" width="10.75" style="34" customWidth="1"/>
    <col min="4341" max="4341" width="10.875" style="34" customWidth="1"/>
    <col min="4342" max="4342" width="11.125" style="34" customWidth="1"/>
    <col min="4343" max="4343" width="8.625" style="34" customWidth="1"/>
    <col min="4344" max="4344" width="13" style="34" customWidth="1"/>
    <col min="4345" max="4349" width="9" style="34"/>
    <col min="4350" max="4350" width="5.375" style="34" customWidth="1"/>
    <col min="4351" max="4573" width="9" style="34"/>
    <col min="4574" max="4574" width="16.125" style="34" customWidth="1"/>
    <col min="4575" max="4575" width="14.625" style="34" customWidth="1"/>
    <col min="4576" max="4576" width="10.125" style="34" customWidth="1"/>
    <col min="4577" max="4577" width="7.375" style="34" customWidth="1"/>
    <col min="4578" max="4578" width="7.125" style="34" customWidth="1"/>
    <col min="4579" max="4579" width="9.5" style="34" customWidth="1"/>
    <col min="4580" max="4580" width="10" style="34" customWidth="1"/>
    <col min="4581" max="4581" width="10.125" style="34" customWidth="1"/>
    <col min="4582" max="4582" width="7.875" style="34" customWidth="1"/>
    <col min="4583" max="4583" width="4.875" style="34" customWidth="1"/>
    <col min="4584" max="4584" width="11.125" style="34" customWidth="1"/>
    <col min="4585" max="4585" width="11.25" style="34" customWidth="1"/>
    <col min="4586" max="4586" width="10.625" style="34" customWidth="1"/>
    <col min="4587" max="4587" width="12.375" style="34" customWidth="1"/>
    <col min="4588" max="4588" width="10.375" style="34" customWidth="1"/>
    <col min="4589" max="4589" width="10.625" style="34" customWidth="1"/>
    <col min="4590" max="4590" width="10.375" style="34" customWidth="1"/>
    <col min="4591" max="4591" width="11.25" style="34" customWidth="1"/>
    <col min="4592" max="4592" width="10.875" style="34" customWidth="1"/>
    <col min="4593" max="4593" width="10.375" style="34" customWidth="1"/>
    <col min="4594" max="4594" width="10.625" style="34" customWidth="1"/>
    <col min="4595" max="4596" width="10.75" style="34" customWidth="1"/>
    <col min="4597" max="4597" width="10.875" style="34" customWidth="1"/>
    <col min="4598" max="4598" width="11.125" style="34" customWidth="1"/>
    <col min="4599" max="4599" width="8.625" style="34" customWidth="1"/>
    <col min="4600" max="4600" width="13" style="34" customWidth="1"/>
    <col min="4601" max="4605" width="9" style="34"/>
    <col min="4606" max="4606" width="5.375" style="34" customWidth="1"/>
    <col min="4607" max="4829" width="9" style="34"/>
    <col min="4830" max="4830" width="16.125" style="34" customWidth="1"/>
    <col min="4831" max="4831" width="14.625" style="34" customWidth="1"/>
    <col min="4832" max="4832" width="10.125" style="34" customWidth="1"/>
    <col min="4833" max="4833" width="7.375" style="34" customWidth="1"/>
    <col min="4834" max="4834" width="7.125" style="34" customWidth="1"/>
    <col min="4835" max="4835" width="9.5" style="34" customWidth="1"/>
    <col min="4836" max="4836" width="10" style="34" customWidth="1"/>
    <col min="4837" max="4837" width="10.125" style="34" customWidth="1"/>
    <col min="4838" max="4838" width="7.875" style="34" customWidth="1"/>
    <col min="4839" max="4839" width="4.875" style="34" customWidth="1"/>
    <col min="4840" max="4840" width="11.125" style="34" customWidth="1"/>
    <col min="4841" max="4841" width="11.25" style="34" customWidth="1"/>
    <col min="4842" max="4842" width="10.625" style="34" customWidth="1"/>
    <col min="4843" max="4843" width="12.375" style="34" customWidth="1"/>
    <col min="4844" max="4844" width="10.375" style="34" customWidth="1"/>
    <col min="4845" max="4845" width="10.625" style="34" customWidth="1"/>
    <col min="4846" max="4846" width="10.375" style="34" customWidth="1"/>
    <col min="4847" max="4847" width="11.25" style="34" customWidth="1"/>
    <col min="4848" max="4848" width="10.875" style="34" customWidth="1"/>
    <col min="4849" max="4849" width="10.375" style="34" customWidth="1"/>
    <col min="4850" max="4850" width="10.625" style="34" customWidth="1"/>
    <col min="4851" max="4852" width="10.75" style="34" customWidth="1"/>
    <col min="4853" max="4853" width="10.875" style="34" customWidth="1"/>
    <col min="4854" max="4854" width="11.125" style="34" customWidth="1"/>
    <col min="4855" max="4855" width="8.625" style="34" customWidth="1"/>
    <col min="4856" max="4856" width="13" style="34" customWidth="1"/>
    <col min="4857" max="4861" width="9" style="34"/>
    <col min="4862" max="4862" width="5.375" style="34" customWidth="1"/>
    <col min="4863" max="5085" width="9" style="34"/>
    <col min="5086" max="5086" width="16.125" style="34" customWidth="1"/>
    <col min="5087" max="5087" width="14.625" style="34" customWidth="1"/>
    <col min="5088" max="5088" width="10.125" style="34" customWidth="1"/>
    <col min="5089" max="5089" width="7.375" style="34" customWidth="1"/>
    <col min="5090" max="5090" width="7.125" style="34" customWidth="1"/>
    <col min="5091" max="5091" width="9.5" style="34" customWidth="1"/>
    <col min="5092" max="5092" width="10" style="34" customWidth="1"/>
    <col min="5093" max="5093" width="10.125" style="34" customWidth="1"/>
    <col min="5094" max="5094" width="7.875" style="34" customWidth="1"/>
    <col min="5095" max="5095" width="4.875" style="34" customWidth="1"/>
    <col min="5096" max="5096" width="11.125" style="34" customWidth="1"/>
    <col min="5097" max="5097" width="11.25" style="34" customWidth="1"/>
    <col min="5098" max="5098" width="10.625" style="34" customWidth="1"/>
    <col min="5099" max="5099" width="12.375" style="34" customWidth="1"/>
    <col min="5100" max="5100" width="10.375" style="34" customWidth="1"/>
    <col min="5101" max="5101" width="10.625" style="34" customWidth="1"/>
    <col min="5102" max="5102" width="10.375" style="34" customWidth="1"/>
    <col min="5103" max="5103" width="11.25" style="34" customWidth="1"/>
    <col min="5104" max="5104" width="10.875" style="34" customWidth="1"/>
    <col min="5105" max="5105" width="10.375" style="34" customWidth="1"/>
    <col min="5106" max="5106" width="10.625" style="34" customWidth="1"/>
    <col min="5107" max="5108" width="10.75" style="34" customWidth="1"/>
    <col min="5109" max="5109" width="10.875" style="34" customWidth="1"/>
    <col min="5110" max="5110" width="11.125" style="34" customWidth="1"/>
    <col min="5111" max="5111" width="8.625" style="34" customWidth="1"/>
    <col min="5112" max="5112" width="13" style="34" customWidth="1"/>
    <col min="5113" max="5117" width="9" style="34"/>
    <col min="5118" max="5118" width="5.375" style="34" customWidth="1"/>
    <col min="5119" max="5341" width="9" style="34"/>
    <col min="5342" max="5342" width="16.125" style="34" customWidth="1"/>
    <col min="5343" max="5343" width="14.625" style="34" customWidth="1"/>
    <col min="5344" max="5344" width="10.125" style="34" customWidth="1"/>
    <col min="5345" max="5345" width="7.375" style="34" customWidth="1"/>
    <col min="5346" max="5346" width="7.125" style="34" customWidth="1"/>
    <col min="5347" max="5347" width="9.5" style="34" customWidth="1"/>
    <col min="5348" max="5348" width="10" style="34" customWidth="1"/>
    <col min="5349" max="5349" width="10.125" style="34" customWidth="1"/>
    <col min="5350" max="5350" width="7.875" style="34" customWidth="1"/>
    <col min="5351" max="5351" width="4.875" style="34" customWidth="1"/>
    <col min="5352" max="5352" width="11.125" style="34" customWidth="1"/>
    <col min="5353" max="5353" width="11.25" style="34" customWidth="1"/>
    <col min="5354" max="5354" width="10.625" style="34" customWidth="1"/>
    <col min="5355" max="5355" width="12.375" style="34" customWidth="1"/>
    <col min="5356" max="5356" width="10.375" style="34" customWidth="1"/>
    <col min="5357" max="5357" width="10.625" style="34" customWidth="1"/>
    <col min="5358" max="5358" width="10.375" style="34" customWidth="1"/>
    <col min="5359" max="5359" width="11.25" style="34" customWidth="1"/>
    <col min="5360" max="5360" width="10.875" style="34" customWidth="1"/>
    <col min="5361" max="5361" width="10.375" style="34" customWidth="1"/>
    <col min="5362" max="5362" width="10.625" style="34" customWidth="1"/>
    <col min="5363" max="5364" width="10.75" style="34" customWidth="1"/>
    <col min="5365" max="5365" width="10.875" style="34" customWidth="1"/>
    <col min="5366" max="5366" width="11.125" style="34" customWidth="1"/>
    <col min="5367" max="5367" width="8.625" style="34" customWidth="1"/>
    <col min="5368" max="5368" width="13" style="34" customWidth="1"/>
    <col min="5369" max="5373" width="9" style="34"/>
    <col min="5374" max="5374" width="5.375" style="34" customWidth="1"/>
    <col min="5375" max="5597" width="9" style="34"/>
    <col min="5598" max="5598" width="16.125" style="34" customWidth="1"/>
    <col min="5599" max="5599" width="14.625" style="34" customWidth="1"/>
    <col min="5600" max="5600" width="10.125" style="34" customWidth="1"/>
    <col min="5601" max="5601" width="7.375" style="34" customWidth="1"/>
    <col min="5602" max="5602" width="7.125" style="34" customWidth="1"/>
    <col min="5603" max="5603" width="9.5" style="34" customWidth="1"/>
    <col min="5604" max="5604" width="10" style="34" customWidth="1"/>
    <col min="5605" max="5605" width="10.125" style="34" customWidth="1"/>
    <col min="5606" max="5606" width="7.875" style="34" customWidth="1"/>
    <col min="5607" max="5607" width="4.875" style="34" customWidth="1"/>
    <col min="5608" max="5608" width="11.125" style="34" customWidth="1"/>
    <col min="5609" max="5609" width="11.25" style="34" customWidth="1"/>
    <col min="5610" max="5610" width="10.625" style="34" customWidth="1"/>
    <col min="5611" max="5611" width="12.375" style="34" customWidth="1"/>
    <col min="5612" max="5612" width="10.375" style="34" customWidth="1"/>
    <col min="5613" max="5613" width="10.625" style="34" customWidth="1"/>
    <col min="5614" max="5614" width="10.375" style="34" customWidth="1"/>
    <col min="5615" max="5615" width="11.25" style="34" customWidth="1"/>
    <col min="5616" max="5616" width="10.875" style="34" customWidth="1"/>
    <col min="5617" max="5617" width="10.375" style="34" customWidth="1"/>
    <col min="5618" max="5618" width="10.625" style="34" customWidth="1"/>
    <col min="5619" max="5620" width="10.75" style="34" customWidth="1"/>
    <col min="5621" max="5621" width="10.875" style="34" customWidth="1"/>
    <col min="5622" max="5622" width="11.125" style="34" customWidth="1"/>
    <col min="5623" max="5623" width="8.625" style="34" customWidth="1"/>
    <col min="5624" max="5624" width="13" style="34" customWidth="1"/>
    <col min="5625" max="5629" width="9" style="34"/>
    <col min="5630" max="5630" width="5.375" style="34" customWidth="1"/>
    <col min="5631" max="5853" width="9" style="34"/>
    <col min="5854" max="5854" width="16.125" style="34" customWidth="1"/>
    <col min="5855" max="5855" width="14.625" style="34" customWidth="1"/>
    <col min="5856" max="5856" width="10.125" style="34" customWidth="1"/>
    <col min="5857" max="5857" width="7.375" style="34" customWidth="1"/>
    <col min="5858" max="5858" width="7.125" style="34" customWidth="1"/>
    <col min="5859" max="5859" width="9.5" style="34" customWidth="1"/>
    <col min="5860" max="5860" width="10" style="34" customWidth="1"/>
    <col min="5861" max="5861" width="10.125" style="34" customWidth="1"/>
    <col min="5862" max="5862" width="7.875" style="34" customWidth="1"/>
    <col min="5863" max="5863" width="4.875" style="34" customWidth="1"/>
    <col min="5864" max="5864" width="11.125" style="34" customWidth="1"/>
    <col min="5865" max="5865" width="11.25" style="34" customWidth="1"/>
    <col min="5866" max="5866" width="10.625" style="34" customWidth="1"/>
    <col min="5867" max="5867" width="12.375" style="34" customWidth="1"/>
    <col min="5868" max="5868" width="10.375" style="34" customWidth="1"/>
    <col min="5869" max="5869" width="10.625" style="34" customWidth="1"/>
    <col min="5870" max="5870" width="10.375" style="34" customWidth="1"/>
    <col min="5871" max="5871" width="11.25" style="34" customWidth="1"/>
    <col min="5872" max="5872" width="10.875" style="34" customWidth="1"/>
    <col min="5873" max="5873" width="10.375" style="34" customWidth="1"/>
    <col min="5874" max="5874" width="10.625" style="34" customWidth="1"/>
    <col min="5875" max="5876" width="10.75" style="34" customWidth="1"/>
    <col min="5877" max="5877" width="10.875" style="34" customWidth="1"/>
    <col min="5878" max="5878" width="11.125" style="34" customWidth="1"/>
    <col min="5879" max="5879" width="8.625" style="34" customWidth="1"/>
    <col min="5880" max="5880" width="13" style="34" customWidth="1"/>
    <col min="5881" max="5885" width="9" style="34"/>
    <col min="5886" max="5886" width="5.375" style="34" customWidth="1"/>
    <col min="5887" max="6109" width="9" style="34"/>
    <col min="6110" max="6110" width="16.125" style="34" customWidth="1"/>
    <col min="6111" max="6111" width="14.625" style="34" customWidth="1"/>
    <col min="6112" max="6112" width="10.125" style="34" customWidth="1"/>
    <col min="6113" max="6113" width="7.375" style="34" customWidth="1"/>
    <col min="6114" max="6114" width="7.125" style="34" customWidth="1"/>
    <col min="6115" max="6115" width="9.5" style="34" customWidth="1"/>
    <col min="6116" max="6116" width="10" style="34" customWidth="1"/>
    <col min="6117" max="6117" width="10.125" style="34" customWidth="1"/>
    <col min="6118" max="6118" width="7.875" style="34" customWidth="1"/>
    <col min="6119" max="6119" width="4.875" style="34" customWidth="1"/>
    <col min="6120" max="6120" width="11.125" style="34" customWidth="1"/>
    <col min="6121" max="6121" width="11.25" style="34" customWidth="1"/>
    <col min="6122" max="6122" width="10.625" style="34" customWidth="1"/>
    <col min="6123" max="6123" width="12.375" style="34" customWidth="1"/>
    <col min="6124" max="6124" width="10.375" style="34" customWidth="1"/>
    <col min="6125" max="6125" width="10.625" style="34" customWidth="1"/>
    <col min="6126" max="6126" width="10.375" style="34" customWidth="1"/>
    <col min="6127" max="6127" width="11.25" style="34" customWidth="1"/>
    <col min="6128" max="6128" width="10.875" style="34" customWidth="1"/>
    <col min="6129" max="6129" width="10.375" style="34" customWidth="1"/>
    <col min="6130" max="6130" width="10.625" style="34" customWidth="1"/>
    <col min="6131" max="6132" width="10.75" style="34" customWidth="1"/>
    <col min="6133" max="6133" width="10.875" style="34" customWidth="1"/>
    <col min="6134" max="6134" width="11.125" style="34" customWidth="1"/>
    <col min="6135" max="6135" width="8.625" style="34" customWidth="1"/>
    <col min="6136" max="6136" width="13" style="34" customWidth="1"/>
    <col min="6137" max="6141" width="9" style="34"/>
    <col min="6142" max="6142" width="5.375" style="34" customWidth="1"/>
    <col min="6143" max="6365" width="9" style="34"/>
    <col min="6366" max="6366" width="16.125" style="34" customWidth="1"/>
    <col min="6367" max="6367" width="14.625" style="34" customWidth="1"/>
    <col min="6368" max="6368" width="10.125" style="34" customWidth="1"/>
    <col min="6369" max="6369" width="7.375" style="34" customWidth="1"/>
    <col min="6370" max="6370" width="7.125" style="34" customWidth="1"/>
    <col min="6371" max="6371" width="9.5" style="34" customWidth="1"/>
    <col min="6372" max="6372" width="10" style="34" customWidth="1"/>
    <col min="6373" max="6373" width="10.125" style="34" customWidth="1"/>
    <col min="6374" max="6374" width="7.875" style="34" customWidth="1"/>
    <col min="6375" max="6375" width="4.875" style="34" customWidth="1"/>
    <col min="6376" max="6376" width="11.125" style="34" customWidth="1"/>
    <col min="6377" max="6377" width="11.25" style="34" customWidth="1"/>
    <col min="6378" max="6378" width="10.625" style="34" customWidth="1"/>
    <col min="6379" max="6379" width="12.375" style="34" customWidth="1"/>
    <col min="6380" max="6380" width="10.375" style="34" customWidth="1"/>
    <col min="6381" max="6381" width="10.625" style="34" customWidth="1"/>
    <col min="6382" max="6382" width="10.375" style="34" customWidth="1"/>
    <col min="6383" max="6383" width="11.25" style="34" customWidth="1"/>
    <col min="6384" max="6384" width="10.875" style="34" customWidth="1"/>
    <col min="6385" max="6385" width="10.375" style="34" customWidth="1"/>
    <col min="6386" max="6386" width="10.625" style="34" customWidth="1"/>
    <col min="6387" max="6388" width="10.75" style="34" customWidth="1"/>
    <col min="6389" max="6389" width="10.875" style="34" customWidth="1"/>
    <col min="6390" max="6390" width="11.125" style="34" customWidth="1"/>
    <col min="6391" max="6391" width="8.625" style="34" customWidth="1"/>
    <col min="6392" max="6392" width="13" style="34" customWidth="1"/>
    <col min="6393" max="6397" width="9" style="34"/>
    <col min="6398" max="6398" width="5.375" style="34" customWidth="1"/>
    <col min="6399" max="6621" width="9" style="34"/>
    <col min="6622" max="6622" width="16.125" style="34" customWidth="1"/>
    <col min="6623" max="6623" width="14.625" style="34" customWidth="1"/>
    <col min="6624" max="6624" width="10.125" style="34" customWidth="1"/>
    <col min="6625" max="6625" width="7.375" style="34" customWidth="1"/>
    <col min="6626" max="6626" width="7.125" style="34" customWidth="1"/>
    <col min="6627" max="6627" width="9.5" style="34" customWidth="1"/>
    <col min="6628" max="6628" width="10" style="34" customWidth="1"/>
    <col min="6629" max="6629" width="10.125" style="34" customWidth="1"/>
    <col min="6630" max="6630" width="7.875" style="34" customWidth="1"/>
    <col min="6631" max="6631" width="4.875" style="34" customWidth="1"/>
    <col min="6632" max="6632" width="11.125" style="34" customWidth="1"/>
    <col min="6633" max="6633" width="11.25" style="34" customWidth="1"/>
    <col min="6634" max="6634" width="10.625" style="34" customWidth="1"/>
    <col min="6635" max="6635" width="12.375" style="34" customWidth="1"/>
    <col min="6636" max="6636" width="10.375" style="34" customWidth="1"/>
    <col min="6637" max="6637" width="10.625" style="34" customWidth="1"/>
    <col min="6638" max="6638" width="10.375" style="34" customWidth="1"/>
    <col min="6639" max="6639" width="11.25" style="34" customWidth="1"/>
    <col min="6640" max="6640" width="10.875" style="34" customWidth="1"/>
    <col min="6641" max="6641" width="10.375" style="34" customWidth="1"/>
    <col min="6642" max="6642" width="10.625" style="34" customWidth="1"/>
    <col min="6643" max="6644" width="10.75" style="34" customWidth="1"/>
    <col min="6645" max="6645" width="10.875" style="34" customWidth="1"/>
    <col min="6646" max="6646" width="11.125" style="34" customWidth="1"/>
    <col min="6647" max="6647" width="8.625" style="34" customWidth="1"/>
    <col min="6648" max="6648" width="13" style="34" customWidth="1"/>
    <col min="6649" max="6653" width="9" style="34"/>
    <col min="6654" max="6654" width="5.375" style="34" customWidth="1"/>
    <col min="6655" max="6877" width="9" style="34"/>
    <col min="6878" max="6878" width="16.125" style="34" customWidth="1"/>
    <col min="6879" max="6879" width="14.625" style="34" customWidth="1"/>
    <col min="6880" max="6880" width="10.125" style="34" customWidth="1"/>
    <col min="6881" max="6881" width="7.375" style="34" customWidth="1"/>
    <col min="6882" max="6882" width="7.125" style="34" customWidth="1"/>
    <col min="6883" max="6883" width="9.5" style="34" customWidth="1"/>
    <col min="6884" max="6884" width="10" style="34" customWidth="1"/>
    <col min="6885" max="6885" width="10.125" style="34" customWidth="1"/>
    <col min="6886" max="6886" width="7.875" style="34" customWidth="1"/>
    <col min="6887" max="6887" width="4.875" style="34" customWidth="1"/>
    <col min="6888" max="6888" width="11.125" style="34" customWidth="1"/>
    <col min="6889" max="6889" width="11.25" style="34" customWidth="1"/>
    <col min="6890" max="6890" width="10.625" style="34" customWidth="1"/>
    <col min="6891" max="6891" width="12.375" style="34" customWidth="1"/>
    <col min="6892" max="6892" width="10.375" style="34" customWidth="1"/>
    <col min="6893" max="6893" width="10.625" style="34" customWidth="1"/>
    <col min="6894" max="6894" width="10.375" style="34" customWidth="1"/>
    <col min="6895" max="6895" width="11.25" style="34" customWidth="1"/>
    <col min="6896" max="6896" width="10.875" style="34" customWidth="1"/>
    <col min="6897" max="6897" width="10.375" style="34" customWidth="1"/>
    <col min="6898" max="6898" width="10.625" style="34" customWidth="1"/>
    <col min="6899" max="6900" width="10.75" style="34" customWidth="1"/>
    <col min="6901" max="6901" width="10.875" style="34" customWidth="1"/>
    <col min="6902" max="6902" width="11.125" style="34" customWidth="1"/>
    <col min="6903" max="6903" width="8.625" style="34" customWidth="1"/>
    <col min="6904" max="6904" width="13" style="34" customWidth="1"/>
    <col min="6905" max="6909" width="9" style="34"/>
    <col min="6910" max="6910" width="5.375" style="34" customWidth="1"/>
    <col min="6911" max="7133" width="9" style="34"/>
    <col min="7134" max="7134" width="16.125" style="34" customWidth="1"/>
    <col min="7135" max="7135" width="14.625" style="34" customWidth="1"/>
    <col min="7136" max="7136" width="10.125" style="34" customWidth="1"/>
    <col min="7137" max="7137" width="7.375" style="34" customWidth="1"/>
    <col min="7138" max="7138" width="7.125" style="34" customWidth="1"/>
    <col min="7139" max="7139" width="9.5" style="34" customWidth="1"/>
    <col min="7140" max="7140" width="10" style="34" customWidth="1"/>
    <col min="7141" max="7141" width="10.125" style="34" customWidth="1"/>
    <col min="7142" max="7142" width="7.875" style="34" customWidth="1"/>
    <col min="7143" max="7143" width="4.875" style="34" customWidth="1"/>
    <col min="7144" max="7144" width="11.125" style="34" customWidth="1"/>
    <col min="7145" max="7145" width="11.25" style="34" customWidth="1"/>
    <col min="7146" max="7146" width="10.625" style="34" customWidth="1"/>
    <col min="7147" max="7147" width="12.375" style="34" customWidth="1"/>
    <col min="7148" max="7148" width="10.375" style="34" customWidth="1"/>
    <col min="7149" max="7149" width="10.625" style="34" customWidth="1"/>
    <col min="7150" max="7150" width="10.375" style="34" customWidth="1"/>
    <col min="7151" max="7151" width="11.25" style="34" customWidth="1"/>
    <col min="7152" max="7152" width="10.875" style="34" customWidth="1"/>
    <col min="7153" max="7153" width="10.375" style="34" customWidth="1"/>
    <col min="7154" max="7154" width="10.625" style="34" customWidth="1"/>
    <col min="7155" max="7156" width="10.75" style="34" customWidth="1"/>
    <col min="7157" max="7157" width="10.875" style="34" customWidth="1"/>
    <col min="7158" max="7158" width="11.125" style="34" customWidth="1"/>
    <col min="7159" max="7159" width="8.625" style="34" customWidth="1"/>
    <col min="7160" max="7160" width="13" style="34" customWidth="1"/>
    <col min="7161" max="7165" width="9" style="34"/>
    <col min="7166" max="7166" width="5.375" style="34" customWidth="1"/>
    <col min="7167" max="7389" width="9" style="34"/>
    <col min="7390" max="7390" width="16.125" style="34" customWidth="1"/>
    <col min="7391" max="7391" width="14.625" style="34" customWidth="1"/>
    <col min="7392" max="7392" width="10.125" style="34" customWidth="1"/>
    <col min="7393" max="7393" width="7.375" style="34" customWidth="1"/>
    <col min="7394" max="7394" width="7.125" style="34" customWidth="1"/>
    <col min="7395" max="7395" width="9.5" style="34" customWidth="1"/>
    <col min="7396" max="7396" width="10" style="34" customWidth="1"/>
    <col min="7397" max="7397" width="10.125" style="34" customWidth="1"/>
    <col min="7398" max="7398" width="7.875" style="34" customWidth="1"/>
    <col min="7399" max="7399" width="4.875" style="34" customWidth="1"/>
    <col min="7400" max="7400" width="11.125" style="34" customWidth="1"/>
    <col min="7401" max="7401" width="11.25" style="34" customWidth="1"/>
    <col min="7402" max="7402" width="10.625" style="34" customWidth="1"/>
    <col min="7403" max="7403" width="12.375" style="34" customWidth="1"/>
    <col min="7404" max="7404" width="10.375" style="34" customWidth="1"/>
    <col min="7405" max="7405" width="10.625" style="34" customWidth="1"/>
    <col min="7406" max="7406" width="10.375" style="34" customWidth="1"/>
    <col min="7407" max="7407" width="11.25" style="34" customWidth="1"/>
    <col min="7408" max="7408" width="10.875" style="34" customWidth="1"/>
    <col min="7409" max="7409" width="10.375" style="34" customWidth="1"/>
    <col min="7410" max="7410" width="10.625" style="34" customWidth="1"/>
    <col min="7411" max="7412" width="10.75" style="34" customWidth="1"/>
    <col min="7413" max="7413" width="10.875" style="34" customWidth="1"/>
    <col min="7414" max="7414" width="11.125" style="34" customWidth="1"/>
    <col min="7415" max="7415" width="8.625" style="34" customWidth="1"/>
    <col min="7416" max="7416" width="13" style="34" customWidth="1"/>
    <col min="7417" max="7421" width="9" style="34"/>
    <col min="7422" max="7422" width="5.375" style="34" customWidth="1"/>
    <col min="7423" max="7645" width="9" style="34"/>
    <col min="7646" max="7646" width="16.125" style="34" customWidth="1"/>
    <col min="7647" max="7647" width="14.625" style="34" customWidth="1"/>
    <col min="7648" max="7648" width="10.125" style="34" customWidth="1"/>
    <col min="7649" max="7649" width="7.375" style="34" customWidth="1"/>
    <col min="7650" max="7650" width="7.125" style="34" customWidth="1"/>
    <col min="7651" max="7651" width="9.5" style="34" customWidth="1"/>
    <col min="7652" max="7652" width="10" style="34" customWidth="1"/>
    <col min="7653" max="7653" width="10.125" style="34" customWidth="1"/>
    <col min="7654" max="7654" width="7.875" style="34" customWidth="1"/>
    <col min="7655" max="7655" width="4.875" style="34" customWidth="1"/>
    <col min="7656" max="7656" width="11.125" style="34" customWidth="1"/>
    <col min="7657" max="7657" width="11.25" style="34" customWidth="1"/>
    <col min="7658" max="7658" width="10.625" style="34" customWidth="1"/>
    <col min="7659" max="7659" width="12.375" style="34" customWidth="1"/>
    <col min="7660" max="7660" width="10.375" style="34" customWidth="1"/>
    <col min="7661" max="7661" width="10.625" style="34" customWidth="1"/>
    <col min="7662" max="7662" width="10.375" style="34" customWidth="1"/>
    <col min="7663" max="7663" width="11.25" style="34" customWidth="1"/>
    <col min="7664" max="7664" width="10.875" style="34" customWidth="1"/>
    <col min="7665" max="7665" width="10.375" style="34" customWidth="1"/>
    <col min="7666" max="7666" width="10.625" style="34" customWidth="1"/>
    <col min="7667" max="7668" width="10.75" style="34" customWidth="1"/>
    <col min="7669" max="7669" width="10.875" style="34" customWidth="1"/>
    <col min="7670" max="7670" width="11.125" style="34" customWidth="1"/>
    <col min="7671" max="7671" width="8.625" style="34" customWidth="1"/>
    <col min="7672" max="7672" width="13" style="34" customWidth="1"/>
    <col min="7673" max="7677" width="9" style="34"/>
    <col min="7678" max="7678" width="5.375" style="34" customWidth="1"/>
    <col min="7679" max="7901" width="9" style="34"/>
    <col min="7902" max="7902" width="16.125" style="34" customWidth="1"/>
    <col min="7903" max="7903" width="14.625" style="34" customWidth="1"/>
    <col min="7904" max="7904" width="10.125" style="34" customWidth="1"/>
    <col min="7905" max="7905" width="7.375" style="34" customWidth="1"/>
    <col min="7906" max="7906" width="7.125" style="34" customWidth="1"/>
    <col min="7907" max="7907" width="9.5" style="34" customWidth="1"/>
    <col min="7908" max="7908" width="10" style="34" customWidth="1"/>
    <col min="7909" max="7909" width="10.125" style="34" customWidth="1"/>
    <col min="7910" max="7910" width="7.875" style="34" customWidth="1"/>
    <col min="7911" max="7911" width="4.875" style="34" customWidth="1"/>
    <col min="7912" max="7912" width="11.125" style="34" customWidth="1"/>
    <col min="7913" max="7913" width="11.25" style="34" customWidth="1"/>
    <col min="7914" max="7914" width="10.625" style="34" customWidth="1"/>
    <col min="7915" max="7915" width="12.375" style="34" customWidth="1"/>
    <col min="7916" max="7916" width="10.375" style="34" customWidth="1"/>
    <col min="7917" max="7917" width="10.625" style="34" customWidth="1"/>
    <col min="7918" max="7918" width="10.375" style="34" customWidth="1"/>
    <col min="7919" max="7919" width="11.25" style="34" customWidth="1"/>
    <col min="7920" max="7920" width="10.875" style="34" customWidth="1"/>
    <col min="7921" max="7921" width="10.375" style="34" customWidth="1"/>
    <col min="7922" max="7922" width="10.625" style="34" customWidth="1"/>
    <col min="7923" max="7924" width="10.75" style="34" customWidth="1"/>
    <col min="7925" max="7925" width="10.875" style="34" customWidth="1"/>
    <col min="7926" max="7926" width="11.125" style="34" customWidth="1"/>
    <col min="7927" max="7927" width="8.625" style="34" customWidth="1"/>
    <col min="7928" max="7928" width="13" style="34" customWidth="1"/>
    <col min="7929" max="7933" width="9" style="34"/>
    <col min="7934" max="7934" width="5.375" style="34" customWidth="1"/>
    <col min="7935" max="8157" width="9" style="34"/>
    <col min="8158" max="8158" width="16.125" style="34" customWidth="1"/>
    <col min="8159" max="8159" width="14.625" style="34" customWidth="1"/>
    <col min="8160" max="8160" width="10.125" style="34" customWidth="1"/>
    <col min="8161" max="8161" width="7.375" style="34" customWidth="1"/>
    <col min="8162" max="8162" width="7.125" style="34" customWidth="1"/>
    <col min="8163" max="8163" width="9.5" style="34" customWidth="1"/>
    <col min="8164" max="8164" width="10" style="34" customWidth="1"/>
    <col min="8165" max="8165" width="10.125" style="34" customWidth="1"/>
    <col min="8166" max="8166" width="7.875" style="34" customWidth="1"/>
    <col min="8167" max="8167" width="4.875" style="34" customWidth="1"/>
    <col min="8168" max="8168" width="11.125" style="34" customWidth="1"/>
    <col min="8169" max="8169" width="11.25" style="34" customWidth="1"/>
    <col min="8170" max="8170" width="10.625" style="34" customWidth="1"/>
    <col min="8171" max="8171" width="12.375" style="34" customWidth="1"/>
    <col min="8172" max="8172" width="10.375" style="34" customWidth="1"/>
    <col min="8173" max="8173" width="10.625" style="34" customWidth="1"/>
    <col min="8174" max="8174" width="10.375" style="34" customWidth="1"/>
    <col min="8175" max="8175" width="11.25" style="34" customWidth="1"/>
    <col min="8176" max="8176" width="10.875" style="34" customWidth="1"/>
    <col min="8177" max="8177" width="10.375" style="34" customWidth="1"/>
    <col min="8178" max="8178" width="10.625" style="34" customWidth="1"/>
    <col min="8179" max="8180" width="10.75" style="34" customWidth="1"/>
    <col min="8181" max="8181" width="10.875" style="34" customWidth="1"/>
    <col min="8182" max="8182" width="11.125" style="34" customWidth="1"/>
    <col min="8183" max="8183" width="8.625" style="34" customWidth="1"/>
    <col min="8184" max="8184" width="13" style="34" customWidth="1"/>
    <col min="8185" max="8189" width="9" style="34"/>
    <col min="8190" max="8190" width="5.375" style="34" customWidth="1"/>
    <col min="8191" max="8413" width="9" style="34"/>
    <col min="8414" max="8414" width="16.125" style="34" customWidth="1"/>
    <col min="8415" max="8415" width="14.625" style="34" customWidth="1"/>
    <col min="8416" max="8416" width="10.125" style="34" customWidth="1"/>
    <col min="8417" max="8417" width="7.375" style="34" customWidth="1"/>
    <col min="8418" max="8418" width="7.125" style="34" customWidth="1"/>
    <col min="8419" max="8419" width="9.5" style="34" customWidth="1"/>
    <col min="8420" max="8420" width="10" style="34" customWidth="1"/>
    <col min="8421" max="8421" width="10.125" style="34" customWidth="1"/>
    <col min="8422" max="8422" width="7.875" style="34" customWidth="1"/>
    <col min="8423" max="8423" width="4.875" style="34" customWidth="1"/>
    <col min="8424" max="8424" width="11.125" style="34" customWidth="1"/>
    <col min="8425" max="8425" width="11.25" style="34" customWidth="1"/>
    <col min="8426" max="8426" width="10.625" style="34" customWidth="1"/>
    <col min="8427" max="8427" width="12.375" style="34" customWidth="1"/>
    <col min="8428" max="8428" width="10.375" style="34" customWidth="1"/>
    <col min="8429" max="8429" width="10.625" style="34" customWidth="1"/>
    <col min="8430" max="8430" width="10.375" style="34" customWidth="1"/>
    <col min="8431" max="8431" width="11.25" style="34" customWidth="1"/>
    <col min="8432" max="8432" width="10.875" style="34" customWidth="1"/>
    <col min="8433" max="8433" width="10.375" style="34" customWidth="1"/>
    <col min="8434" max="8434" width="10.625" style="34" customWidth="1"/>
    <col min="8435" max="8436" width="10.75" style="34" customWidth="1"/>
    <col min="8437" max="8437" width="10.875" style="34" customWidth="1"/>
    <col min="8438" max="8438" width="11.125" style="34" customWidth="1"/>
    <col min="8439" max="8439" width="8.625" style="34" customWidth="1"/>
    <col min="8440" max="8440" width="13" style="34" customWidth="1"/>
    <col min="8441" max="8445" width="9" style="34"/>
    <col min="8446" max="8446" width="5.375" style="34" customWidth="1"/>
    <col min="8447" max="8669" width="9" style="34"/>
    <col min="8670" max="8670" width="16.125" style="34" customWidth="1"/>
    <col min="8671" max="8671" width="14.625" style="34" customWidth="1"/>
    <col min="8672" max="8672" width="10.125" style="34" customWidth="1"/>
    <col min="8673" max="8673" width="7.375" style="34" customWidth="1"/>
    <col min="8674" max="8674" width="7.125" style="34" customWidth="1"/>
    <col min="8675" max="8675" width="9.5" style="34" customWidth="1"/>
    <col min="8676" max="8676" width="10" style="34" customWidth="1"/>
    <col min="8677" max="8677" width="10.125" style="34" customWidth="1"/>
    <col min="8678" max="8678" width="7.875" style="34" customWidth="1"/>
    <col min="8679" max="8679" width="4.875" style="34" customWidth="1"/>
    <col min="8680" max="8680" width="11.125" style="34" customWidth="1"/>
    <col min="8681" max="8681" width="11.25" style="34" customWidth="1"/>
    <col min="8682" max="8682" width="10.625" style="34" customWidth="1"/>
    <col min="8683" max="8683" width="12.375" style="34" customWidth="1"/>
    <col min="8684" max="8684" width="10.375" style="34" customWidth="1"/>
    <col min="8685" max="8685" width="10.625" style="34" customWidth="1"/>
    <col min="8686" max="8686" width="10.375" style="34" customWidth="1"/>
    <col min="8687" max="8687" width="11.25" style="34" customWidth="1"/>
    <col min="8688" max="8688" width="10.875" style="34" customWidth="1"/>
    <col min="8689" max="8689" width="10.375" style="34" customWidth="1"/>
    <col min="8690" max="8690" width="10.625" style="34" customWidth="1"/>
    <col min="8691" max="8692" width="10.75" style="34" customWidth="1"/>
    <col min="8693" max="8693" width="10.875" style="34" customWidth="1"/>
    <col min="8694" max="8694" width="11.125" style="34" customWidth="1"/>
    <col min="8695" max="8695" width="8.625" style="34" customWidth="1"/>
    <col min="8696" max="8696" width="13" style="34" customWidth="1"/>
    <col min="8697" max="8701" width="9" style="34"/>
    <col min="8702" max="8702" width="5.375" style="34" customWidth="1"/>
    <col min="8703" max="8925" width="9" style="34"/>
    <col min="8926" max="8926" width="16.125" style="34" customWidth="1"/>
    <col min="8927" max="8927" width="14.625" style="34" customWidth="1"/>
    <col min="8928" max="8928" width="10.125" style="34" customWidth="1"/>
    <col min="8929" max="8929" width="7.375" style="34" customWidth="1"/>
    <col min="8930" max="8930" width="7.125" style="34" customWidth="1"/>
    <col min="8931" max="8931" width="9.5" style="34" customWidth="1"/>
    <col min="8932" max="8932" width="10" style="34" customWidth="1"/>
    <col min="8933" max="8933" width="10.125" style="34" customWidth="1"/>
    <col min="8934" max="8934" width="7.875" style="34" customWidth="1"/>
    <col min="8935" max="8935" width="4.875" style="34" customWidth="1"/>
    <col min="8936" max="8936" width="11.125" style="34" customWidth="1"/>
    <col min="8937" max="8937" width="11.25" style="34" customWidth="1"/>
    <col min="8938" max="8938" width="10.625" style="34" customWidth="1"/>
    <col min="8939" max="8939" width="12.375" style="34" customWidth="1"/>
    <col min="8940" max="8940" width="10.375" style="34" customWidth="1"/>
    <col min="8941" max="8941" width="10.625" style="34" customWidth="1"/>
    <col min="8942" max="8942" width="10.375" style="34" customWidth="1"/>
    <col min="8943" max="8943" width="11.25" style="34" customWidth="1"/>
    <col min="8944" max="8944" width="10.875" style="34" customWidth="1"/>
    <col min="8945" max="8945" width="10.375" style="34" customWidth="1"/>
    <col min="8946" max="8946" width="10.625" style="34" customWidth="1"/>
    <col min="8947" max="8948" width="10.75" style="34" customWidth="1"/>
    <col min="8949" max="8949" width="10.875" style="34" customWidth="1"/>
    <col min="8950" max="8950" width="11.125" style="34" customWidth="1"/>
    <col min="8951" max="8951" width="8.625" style="34" customWidth="1"/>
    <col min="8952" max="8952" width="13" style="34" customWidth="1"/>
    <col min="8953" max="8957" width="9" style="34"/>
    <col min="8958" max="8958" width="5.375" style="34" customWidth="1"/>
    <col min="8959" max="9181" width="9" style="34"/>
    <col min="9182" max="9182" width="16.125" style="34" customWidth="1"/>
    <col min="9183" max="9183" width="14.625" style="34" customWidth="1"/>
    <col min="9184" max="9184" width="10.125" style="34" customWidth="1"/>
    <col min="9185" max="9185" width="7.375" style="34" customWidth="1"/>
    <col min="9186" max="9186" width="7.125" style="34" customWidth="1"/>
    <col min="9187" max="9187" width="9.5" style="34" customWidth="1"/>
    <col min="9188" max="9188" width="10" style="34" customWidth="1"/>
    <col min="9189" max="9189" width="10.125" style="34" customWidth="1"/>
    <col min="9190" max="9190" width="7.875" style="34" customWidth="1"/>
    <col min="9191" max="9191" width="4.875" style="34" customWidth="1"/>
    <col min="9192" max="9192" width="11.125" style="34" customWidth="1"/>
    <col min="9193" max="9193" width="11.25" style="34" customWidth="1"/>
    <col min="9194" max="9194" width="10.625" style="34" customWidth="1"/>
    <col min="9195" max="9195" width="12.375" style="34" customWidth="1"/>
    <col min="9196" max="9196" width="10.375" style="34" customWidth="1"/>
    <col min="9197" max="9197" width="10.625" style="34" customWidth="1"/>
    <col min="9198" max="9198" width="10.375" style="34" customWidth="1"/>
    <col min="9199" max="9199" width="11.25" style="34" customWidth="1"/>
    <col min="9200" max="9200" width="10.875" style="34" customWidth="1"/>
    <col min="9201" max="9201" width="10.375" style="34" customWidth="1"/>
    <col min="9202" max="9202" width="10.625" style="34" customWidth="1"/>
    <col min="9203" max="9204" width="10.75" style="34" customWidth="1"/>
    <col min="9205" max="9205" width="10.875" style="34" customWidth="1"/>
    <col min="9206" max="9206" width="11.125" style="34" customWidth="1"/>
    <col min="9207" max="9207" width="8.625" style="34" customWidth="1"/>
    <col min="9208" max="9208" width="13" style="34" customWidth="1"/>
    <col min="9209" max="9213" width="9" style="34"/>
    <col min="9214" max="9214" width="5.375" style="34" customWidth="1"/>
    <col min="9215" max="9437" width="9" style="34"/>
    <col min="9438" max="9438" width="16.125" style="34" customWidth="1"/>
    <col min="9439" max="9439" width="14.625" style="34" customWidth="1"/>
    <col min="9440" max="9440" width="10.125" style="34" customWidth="1"/>
    <col min="9441" max="9441" width="7.375" style="34" customWidth="1"/>
    <col min="9442" max="9442" width="7.125" style="34" customWidth="1"/>
    <col min="9443" max="9443" width="9.5" style="34" customWidth="1"/>
    <col min="9444" max="9444" width="10" style="34" customWidth="1"/>
    <col min="9445" max="9445" width="10.125" style="34" customWidth="1"/>
    <col min="9446" max="9446" width="7.875" style="34" customWidth="1"/>
    <col min="9447" max="9447" width="4.875" style="34" customWidth="1"/>
    <col min="9448" max="9448" width="11.125" style="34" customWidth="1"/>
    <col min="9449" max="9449" width="11.25" style="34" customWidth="1"/>
    <col min="9450" max="9450" width="10.625" style="34" customWidth="1"/>
    <col min="9451" max="9451" width="12.375" style="34" customWidth="1"/>
    <col min="9452" max="9452" width="10.375" style="34" customWidth="1"/>
    <col min="9453" max="9453" width="10.625" style="34" customWidth="1"/>
    <col min="9454" max="9454" width="10.375" style="34" customWidth="1"/>
    <col min="9455" max="9455" width="11.25" style="34" customWidth="1"/>
    <col min="9456" max="9456" width="10.875" style="34" customWidth="1"/>
    <col min="9457" max="9457" width="10.375" style="34" customWidth="1"/>
    <col min="9458" max="9458" width="10.625" style="34" customWidth="1"/>
    <col min="9459" max="9460" width="10.75" style="34" customWidth="1"/>
    <col min="9461" max="9461" width="10.875" style="34" customWidth="1"/>
    <col min="9462" max="9462" width="11.125" style="34" customWidth="1"/>
    <col min="9463" max="9463" width="8.625" style="34" customWidth="1"/>
    <col min="9464" max="9464" width="13" style="34" customWidth="1"/>
    <col min="9465" max="9469" width="9" style="34"/>
    <col min="9470" max="9470" width="5.375" style="34" customWidth="1"/>
    <col min="9471" max="9693" width="9" style="34"/>
    <col min="9694" max="9694" width="16.125" style="34" customWidth="1"/>
    <col min="9695" max="9695" width="14.625" style="34" customWidth="1"/>
    <col min="9696" max="9696" width="10.125" style="34" customWidth="1"/>
    <col min="9697" max="9697" width="7.375" style="34" customWidth="1"/>
    <col min="9698" max="9698" width="7.125" style="34" customWidth="1"/>
    <col min="9699" max="9699" width="9.5" style="34" customWidth="1"/>
    <col min="9700" max="9700" width="10" style="34" customWidth="1"/>
    <col min="9701" max="9701" width="10.125" style="34" customWidth="1"/>
    <col min="9702" max="9702" width="7.875" style="34" customWidth="1"/>
    <col min="9703" max="9703" width="4.875" style="34" customWidth="1"/>
    <col min="9704" max="9704" width="11.125" style="34" customWidth="1"/>
    <col min="9705" max="9705" width="11.25" style="34" customWidth="1"/>
    <col min="9706" max="9706" width="10.625" style="34" customWidth="1"/>
    <col min="9707" max="9707" width="12.375" style="34" customWidth="1"/>
    <col min="9708" max="9708" width="10.375" style="34" customWidth="1"/>
    <col min="9709" max="9709" width="10.625" style="34" customWidth="1"/>
    <col min="9710" max="9710" width="10.375" style="34" customWidth="1"/>
    <col min="9711" max="9711" width="11.25" style="34" customWidth="1"/>
    <col min="9712" max="9712" width="10.875" style="34" customWidth="1"/>
    <col min="9713" max="9713" width="10.375" style="34" customWidth="1"/>
    <col min="9714" max="9714" width="10.625" style="34" customWidth="1"/>
    <col min="9715" max="9716" width="10.75" style="34" customWidth="1"/>
    <col min="9717" max="9717" width="10.875" style="34" customWidth="1"/>
    <col min="9718" max="9718" width="11.125" style="34" customWidth="1"/>
    <col min="9719" max="9719" width="8.625" style="34" customWidth="1"/>
    <col min="9720" max="9720" width="13" style="34" customWidth="1"/>
    <col min="9721" max="9725" width="9" style="34"/>
    <col min="9726" max="9726" width="5.375" style="34" customWidth="1"/>
    <col min="9727" max="9949" width="9" style="34"/>
    <col min="9950" max="9950" width="16.125" style="34" customWidth="1"/>
    <col min="9951" max="9951" width="14.625" style="34" customWidth="1"/>
    <col min="9952" max="9952" width="10.125" style="34" customWidth="1"/>
    <col min="9953" max="9953" width="7.375" style="34" customWidth="1"/>
    <col min="9954" max="9954" width="7.125" style="34" customWidth="1"/>
    <col min="9955" max="9955" width="9.5" style="34" customWidth="1"/>
    <col min="9956" max="9956" width="10" style="34" customWidth="1"/>
    <col min="9957" max="9957" width="10.125" style="34" customWidth="1"/>
    <col min="9958" max="9958" width="7.875" style="34" customWidth="1"/>
    <col min="9959" max="9959" width="4.875" style="34" customWidth="1"/>
    <col min="9960" max="9960" width="11.125" style="34" customWidth="1"/>
    <col min="9961" max="9961" width="11.25" style="34" customWidth="1"/>
    <col min="9962" max="9962" width="10.625" style="34" customWidth="1"/>
    <col min="9963" max="9963" width="12.375" style="34" customWidth="1"/>
    <col min="9964" max="9964" width="10.375" style="34" customWidth="1"/>
    <col min="9965" max="9965" width="10.625" style="34" customWidth="1"/>
    <col min="9966" max="9966" width="10.375" style="34" customWidth="1"/>
    <col min="9967" max="9967" width="11.25" style="34" customWidth="1"/>
    <col min="9968" max="9968" width="10.875" style="34" customWidth="1"/>
    <col min="9969" max="9969" width="10.375" style="34" customWidth="1"/>
    <col min="9970" max="9970" width="10.625" style="34" customWidth="1"/>
    <col min="9971" max="9972" width="10.75" style="34" customWidth="1"/>
    <col min="9973" max="9973" width="10.875" style="34" customWidth="1"/>
    <col min="9974" max="9974" width="11.125" style="34" customWidth="1"/>
    <col min="9975" max="9975" width="8.625" style="34" customWidth="1"/>
    <col min="9976" max="9976" width="13" style="34" customWidth="1"/>
    <col min="9977" max="9981" width="9" style="34"/>
    <col min="9982" max="9982" width="5.375" style="34" customWidth="1"/>
    <col min="9983" max="10205" width="9" style="34"/>
    <col min="10206" max="10206" width="16.125" style="34" customWidth="1"/>
    <col min="10207" max="10207" width="14.625" style="34" customWidth="1"/>
    <col min="10208" max="10208" width="10.125" style="34" customWidth="1"/>
    <col min="10209" max="10209" width="7.375" style="34" customWidth="1"/>
    <col min="10210" max="10210" width="7.125" style="34" customWidth="1"/>
    <col min="10211" max="10211" width="9.5" style="34" customWidth="1"/>
    <col min="10212" max="10212" width="10" style="34" customWidth="1"/>
    <col min="10213" max="10213" width="10.125" style="34" customWidth="1"/>
    <col min="10214" max="10214" width="7.875" style="34" customWidth="1"/>
    <col min="10215" max="10215" width="4.875" style="34" customWidth="1"/>
    <col min="10216" max="10216" width="11.125" style="34" customWidth="1"/>
    <col min="10217" max="10217" width="11.25" style="34" customWidth="1"/>
    <col min="10218" max="10218" width="10.625" style="34" customWidth="1"/>
    <col min="10219" max="10219" width="12.375" style="34" customWidth="1"/>
    <col min="10220" max="10220" width="10.375" style="34" customWidth="1"/>
    <col min="10221" max="10221" width="10.625" style="34" customWidth="1"/>
    <col min="10222" max="10222" width="10.375" style="34" customWidth="1"/>
    <col min="10223" max="10223" width="11.25" style="34" customWidth="1"/>
    <col min="10224" max="10224" width="10.875" style="34" customWidth="1"/>
    <col min="10225" max="10225" width="10.375" style="34" customWidth="1"/>
    <col min="10226" max="10226" width="10.625" style="34" customWidth="1"/>
    <col min="10227" max="10228" width="10.75" style="34" customWidth="1"/>
    <col min="10229" max="10229" width="10.875" style="34" customWidth="1"/>
    <col min="10230" max="10230" width="11.125" style="34" customWidth="1"/>
    <col min="10231" max="10231" width="8.625" style="34" customWidth="1"/>
    <col min="10232" max="10232" width="13" style="34" customWidth="1"/>
    <col min="10233" max="10237" width="9" style="34"/>
    <col min="10238" max="10238" width="5.375" style="34" customWidth="1"/>
    <col min="10239" max="10461" width="9" style="34"/>
    <col min="10462" max="10462" width="16.125" style="34" customWidth="1"/>
    <col min="10463" max="10463" width="14.625" style="34" customWidth="1"/>
    <col min="10464" max="10464" width="10.125" style="34" customWidth="1"/>
    <col min="10465" max="10465" width="7.375" style="34" customWidth="1"/>
    <col min="10466" max="10466" width="7.125" style="34" customWidth="1"/>
    <col min="10467" max="10467" width="9.5" style="34" customWidth="1"/>
    <col min="10468" max="10468" width="10" style="34" customWidth="1"/>
    <col min="10469" max="10469" width="10.125" style="34" customWidth="1"/>
    <col min="10470" max="10470" width="7.875" style="34" customWidth="1"/>
    <col min="10471" max="10471" width="4.875" style="34" customWidth="1"/>
    <col min="10472" max="10472" width="11.125" style="34" customWidth="1"/>
    <col min="10473" max="10473" width="11.25" style="34" customWidth="1"/>
    <col min="10474" max="10474" width="10.625" style="34" customWidth="1"/>
    <col min="10475" max="10475" width="12.375" style="34" customWidth="1"/>
    <col min="10476" max="10476" width="10.375" style="34" customWidth="1"/>
    <col min="10477" max="10477" width="10.625" style="34" customWidth="1"/>
    <col min="10478" max="10478" width="10.375" style="34" customWidth="1"/>
    <col min="10479" max="10479" width="11.25" style="34" customWidth="1"/>
    <col min="10480" max="10480" width="10.875" style="34" customWidth="1"/>
    <col min="10481" max="10481" width="10.375" style="34" customWidth="1"/>
    <col min="10482" max="10482" width="10.625" style="34" customWidth="1"/>
    <col min="10483" max="10484" width="10.75" style="34" customWidth="1"/>
    <col min="10485" max="10485" width="10.875" style="34" customWidth="1"/>
    <col min="10486" max="10486" width="11.125" style="34" customWidth="1"/>
    <col min="10487" max="10487" width="8.625" style="34" customWidth="1"/>
    <col min="10488" max="10488" width="13" style="34" customWidth="1"/>
    <col min="10489" max="10493" width="9" style="34"/>
    <col min="10494" max="10494" width="5.375" style="34" customWidth="1"/>
    <col min="10495" max="10717" width="9" style="34"/>
    <col min="10718" max="10718" width="16.125" style="34" customWidth="1"/>
    <col min="10719" max="10719" width="14.625" style="34" customWidth="1"/>
    <col min="10720" max="10720" width="10.125" style="34" customWidth="1"/>
    <col min="10721" max="10721" width="7.375" style="34" customWidth="1"/>
    <col min="10722" max="10722" width="7.125" style="34" customWidth="1"/>
    <col min="10723" max="10723" width="9.5" style="34" customWidth="1"/>
    <col min="10724" max="10724" width="10" style="34" customWidth="1"/>
    <col min="10725" max="10725" width="10.125" style="34" customWidth="1"/>
    <col min="10726" max="10726" width="7.875" style="34" customWidth="1"/>
    <col min="10727" max="10727" width="4.875" style="34" customWidth="1"/>
    <col min="10728" max="10728" width="11.125" style="34" customWidth="1"/>
    <col min="10729" max="10729" width="11.25" style="34" customWidth="1"/>
    <col min="10730" max="10730" width="10.625" style="34" customWidth="1"/>
    <col min="10731" max="10731" width="12.375" style="34" customWidth="1"/>
    <col min="10732" max="10732" width="10.375" style="34" customWidth="1"/>
    <col min="10733" max="10733" width="10.625" style="34" customWidth="1"/>
    <col min="10734" max="10734" width="10.375" style="34" customWidth="1"/>
    <col min="10735" max="10735" width="11.25" style="34" customWidth="1"/>
    <col min="10736" max="10736" width="10.875" style="34" customWidth="1"/>
    <col min="10737" max="10737" width="10.375" style="34" customWidth="1"/>
    <col min="10738" max="10738" width="10.625" style="34" customWidth="1"/>
    <col min="10739" max="10740" width="10.75" style="34" customWidth="1"/>
    <col min="10741" max="10741" width="10.875" style="34" customWidth="1"/>
    <col min="10742" max="10742" width="11.125" style="34" customWidth="1"/>
    <col min="10743" max="10743" width="8.625" style="34" customWidth="1"/>
    <col min="10744" max="10744" width="13" style="34" customWidth="1"/>
    <col min="10745" max="10749" width="9" style="34"/>
    <col min="10750" max="10750" width="5.375" style="34" customWidth="1"/>
    <col min="10751" max="10973" width="9" style="34"/>
    <col min="10974" max="10974" width="16.125" style="34" customWidth="1"/>
    <col min="10975" max="10975" width="14.625" style="34" customWidth="1"/>
    <col min="10976" max="10976" width="10.125" style="34" customWidth="1"/>
    <col min="10977" max="10977" width="7.375" style="34" customWidth="1"/>
    <col min="10978" max="10978" width="7.125" style="34" customWidth="1"/>
    <col min="10979" max="10979" width="9.5" style="34" customWidth="1"/>
    <col min="10980" max="10980" width="10" style="34" customWidth="1"/>
    <col min="10981" max="10981" width="10.125" style="34" customWidth="1"/>
    <col min="10982" max="10982" width="7.875" style="34" customWidth="1"/>
    <col min="10983" max="10983" width="4.875" style="34" customWidth="1"/>
    <col min="10984" max="10984" width="11.125" style="34" customWidth="1"/>
    <col min="10985" max="10985" width="11.25" style="34" customWidth="1"/>
    <col min="10986" max="10986" width="10.625" style="34" customWidth="1"/>
    <col min="10987" max="10987" width="12.375" style="34" customWidth="1"/>
    <col min="10988" max="10988" width="10.375" style="34" customWidth="1"/>
    <col min="10989" max="10989" width="10.625" style="34" customWidth="1"/>
    <col min="10990" max="10990" width="10.375" style="34" customWidth="1"/>
    <col min="10991" max="10991" width="11.25" style="34" customWidth="1"/>
    <col min="10992" max="10992" width="10.875" style="34" customWidth="1"/>
    <col min="10993" max="10993" width="10.375" style="34" customWidth="1"/>
    <col min="10994" max="10994" width="10.625" style="34" customWidth="1"/>
    <col min="10995" max="10996" width="10.75" style="34" customWidth="1"/>
    <col min="10997" max="10997" width="10.875" style="34" customWidth="1"/>
    <col min="10998" max="10998" width="11.125" style="34" customWidth="1"/>
    <col min="10999" max="10999" width="8.625" style="34" customWidth="1"/>
    <col min="11000" max="11000" width="13" style="34" customWidth="1"/>
    <col min="11001" max="11005" width="9" style="34"/>
    <col min="11006" max="11006" width="5.375" style="34" customWidth="1"/>
    <col min="11007" max="11229" width="9" style="34"/>
    <col min="11230" max="11230" width="16.125" style="34" customWidth="1"/>
    <col min="11231" max="11231" width="14.625" style="34" customWidth="1"/>
    <col min="11232" max="11232" width="10.125" style="34" customWidth="1"/>
    <col min="11233" max="11233" width="7.375" style="34" customWidth="1"/>
    <col min="11234" max="11234" width="7.125" style="34" customWidth="1"/>
    <col min="11235" max="11235" width="9.5" style="34" customWidth="1"/>
    <col min="11236" max="11236" width="10" style="34" customWidth="1"/>
    <col min="11237" max="11237" width="10.125" style="34" customWidth="1"/>
    <col min="11238" max="11238" width="7.875" style="34" customWidth="1"/>
    <col min="11239" max="11239" width="4.875" style="34" customWidth="1"/>
    <col min="11240" max="11240" width="11.125" style="34" customWidth="1"/>
    <col min="11241" max="11241" width="11.25" style="34" customWidth="1"/>
    <col min="11242" max="11242" width="10.625" style="34" customWidth="1"/>
    <col min="11243" max="11243" width="12.375" style="34" customWidth="1"/>
    <col min="11244" max="11244" width="10.375" style="34" customWidth="1"/>
    <col min="11245" max="11245" width="10.625" style="34" customWidth="1"/>
    <col min="11246" max="11246" width="10.375" style="34" customWidth="1"/>
    <col min="11247" max="11247" width="11.25" style="34" customWidth="1"/>
    <col min="11248" max="11248" width="10.875" style="34" customWidth="1"/>
    <col min="11249" max="11249" width="10.375" style="34" customWidth="1"/>
    <col min="11250" max="11250" width="10.625" style="34" customWidth="1"/>
    <col min="11251" max="11252" width="10.75" style="34" customWidth="1"/>
    <col min="11253" max="11253" width="10.875" style="34" customWidth="1"/>
    <col min="11254" max="11254" width="11.125" style="34" customWidth="1"/>
    <col min="11255" max="11255" width="8.625" style="34" customWidth="1"/>
    <col min="11256" max="11256" width="13" style="34" customWidth="1"/>
    <col min="11257" max="11261" width="9" style="34"/>
    <col min="11262" max="11262" width="5.375" style="34" customWidth="1"/>
    <col min="11263" max="11485" width="9" style="34"/>
    <col min="11486" max="11486" width="16.125" style="34" customWidth="1"/>
    <col min="11487" max="11487" width="14.625" style="34" customWidth="1"/>
    <col min="11488" max="11488" width="10.125" style="34" customWidth="1"/>
    <col min="11489" max="11489" width="7.375" style="34" customWidth="1"/>
    <col min="11490" max="11490" width="7.125" style="34" customWidth="1"/>
    <col min="11491" max="11491" width="9.5" style="34" customWidth="1"/>
    <col min="11492" max="11492" width="10" style="34" customWidth="1"/>
    <col min="11493" max="11493" width="10.125" style="34" customWidth="1"/>
    <col min="11494" max="11494" width="7.875" style="34" customWidth="1"/>
    <col min="11495" max="11495" width="4.875" style="34" customWidth="1"/>
    <col min="11496" max="11496" width="11.125" style="34" customWidth="1"/>
    <col min="11497" max="11497" width="11.25" style="34" customWidth="1"/>
    <col min="11498" max="11498" width="10.625" style="34" customWidth="1"/>
    <col min="11499" max="11499" width="12.375" style="34" customWidth="1"/>
    <col min="11500" max="11500" width="10.375" style="34" customWidth="1"/>
    <col min="11501" max="11501" width="10.625" style="34" customWidth="1"/>
    <col min="11502" max="11502" width="10.375" style="34" customWidth="1"/>
    <col min="11503" max="11503" width="11.25" style="34" customWidth="1"/>
    <col min="11504" max="11504" width="10.875" style="34" customWidth="1"/>
    <col min="11505" max="11505" width="10.375" style="34" customWidth="1"/>
    <col min="11506" max="11506" width="10.625" style="34" customWidth="1"/>
    <col min="11507" max="11508" width="10.75" style="34" customWidth="1"/>
    <col min="11509" max="11509" width="10.875" style="34" customWidth="1"/>
    <col min="11510" max="11510" width="11.125" style="34" customWidth="1"/>
    <col min="11511" max="11511" width="8.625" style="34" customWidth="1"/>
    <col min="11512" max="11512" width="13" style="34" customWidth="1"/>
    <col min="11513" max="11517" width="9" style="34"/>
    <col min="11518" max="11518" width="5.375" style="34" customWidth="1"/>
    <col min="11519" max="11741" width="9" style="34"/>
    <col min="11742" max="11742" width="16.125" style="34" customWidth="1"/>
    <col min="11743" max="11743" width="14.625" style="34" customWidth="1"/>
    <col min="11744" max="11744" width="10.125" style="34" customWidth="1"/>
    <col min="11745" max="11745" width="7.375" style="34" customWidth="1"/>
    <col min="11746" max="11746" width="7.125" style="34" customWidth="1"/>
    <col min="11747" max="11747" width="9.5" style="34" customWidth="1"/>
    <col min="11748" max="11748" width="10" style="34" customWidth="1"/>
    <col min="11749" max="11749" width="10.125" style="34" customWidth="1"/>
    <col min="11750" max="11750" width="7.875" style="34" customWidth="1"/>
    <col min="11751" max="11751" width="4.875" style="34" customWidth="1"/>
    <col min="11752" max="11752" width="11.125" style="34" customWidth="1"/>
    <col min="11753" max="11753" width="11.25" style="34" customWidth="1"/>
    <col min="11754" max="11754" width="10.625" style="34" customWidth="1"/>
    <col min="11755" max="11755" width="12.375" style="34" customWidth="1"/>
    <col min="11756" max="11756" width="10.375" style="34" customWidth="1"/>
    <col min="11757" max="11757" width="10.625" style="34" customWidth="1"/>
    <col min="11758" max="11758" width="10.375" style="34" customWidth="1"/>
    <col min="11759" max="11759" width="11.25" style="34" customWidth="1"/>
    <col min="11760" max="11760" width="10.875" style="34" customWidth="1"/>
    <col min="11761" max="11761" width="10.375" style="34" customWidth="1"/>
    <col min="11762" max="11762" width="10.625" style="34" customWidth="1"/>
    <col min="11763" max="11764" width="10.75" style="34" customWidth="1"/>
    <col min="11765" max="11765" width="10.875" style="34" customWidth="1"/>
    <col min="11766" max="11766" width="11.125" style="34" customWidth="1"/>
    <col min="11767" max="11767" width="8.625" style="34" customWidth="1"/>
    <col min="11768" max="11768" width="13" style="34" customWidth="1"/>
    <col min="11769" max="11773" width="9" style="34"/>
    <col min="11774" max="11774" width="5.375" style="34" customWidth="1"/>
    <col min="11775" max="11997" width="9" style="34"/>
    <col min="11998" max="11998" width="16.125" style="34" customWidth="1"/>
    <col min="11999" max="11999" width="14.625" style="34" customWidth="1"/>
    <col min="12000" max="12000" width="10.125" style="34" customWidth="1"/>
    <col min="12001" max="12001" width="7.375" style="34" customWidth="1"/>
    <col min="12002" max="12002" width="7.125" style="34" customWidth="1"/>
    <col min="12003" max="12003" width="9.5" style="34" customWidth="1"/>
    <col min="12004" max="12004" width="10" style="34" customWidth="1"/>
    <col min="12005" max="12005" width="10.125" style="34" customWidth="1"/>
    <col min="12006" max="12006" width="7.875" style="34" customWidth="1"/>
    <col min="12007" max="12007" width="4.875" style="34" customWidth="1"/>
    <col min="12008" max="12008" width="11.125" style="34" customWidth="1"/>
    <col min="12009" max="12009" width="11.25" style="34" customWidth="1"/>
    <col min="12010" max="12010" width="10.625" style="34" customWidth="1"/>
    <col min="12011" max="12011" width="12.375" style="34" customWidth="1"/>
    <col min="12012" max="12012" width="10.375" style="34" customWidth="1"/>
    <col min="12013" max="12013" width="10.625" style="34" customWidth="1"/>
    <col min="12014" max="12014" width="10.375" style="34" customWidth="1"/>
    <col min="12015" max="12015" width="11.25" style="34" customWidth="1"/>
    <col min="12016" max="12016" width="10.875" style="34" customWidth="1"/>
    <col min="12017" max="12017" width="10.375" style="34" customWidth="1"/>
    <col min="12018" max="12018" width="10.625" style="34" customWidth="1"/>
    <col min="12019" max="12020" width="10.75" style="34" customWidth="1"/>
    <col min="12021" max="12021" width="10.875" style="34" customWidth="1"/>
    <col min="12022" max="12022" width="11.125" style="34" customWidth="1"/>
    <col min="12023" max="12023" width="8.625" style="34" customWidth="1"/>
    <col min="12024" max="12024" width="13" style="34" customWidth="1"/>
    <col min="12025" max="12029" width="9" style="34"/>
    <col min="12030" max="12030" width="5.375" style="34" customWidth="1"/>
    <col min="12031" max="12253" width="9" style="34"/>
    <col min="12254" max="12254" width="16.125" style="34" customWidth="1"/>
    <col min="12255" max="12255" width="14.625" style="34" customWidth="1"/>
    <col min="12256" max="12256" width="10.125" style="34" customWidth="1"/>
    <col min="12257" max="12257" width="7.375" style="34" customWidth="1"/>
    <col min="12258" max="12258" width="7.125" style="34" customWidth="1"/>
    <col min="12259" max="12259" width="9.5" style="34" customWidth="1"/>
    <col min="12260" max="12260" width="10" style="34" customWidth="1"/>
    <col min="12261" max="12261" width="10.125" style="34" customWidth="1"/>
    <col min="12262" max="12262" width="7.875" style="34" customWidth="1"/>
    <col min="12263" max="12263" width="4.875" style="34" customWidth="1"/>
    <col min="12264" max="12264" width="11.125" style="34" customWidth="1"/>
    <col min="12265" max="12265" width="11.25" style="34" customWidth="1"/>
    <col min="12266" max="12266" width="10.625" style="34" customWidth="1"/>
    <col min="12267" max="12267" width="12.375" style="34" customWidth="1"/>
    <col min="12268" max="12268" width="10.375" style="34" customWidth="1"/>
    <col min="12269" max="12269" width="10.625" style="34" customWidth="1"/>
    <col min="12270" max="12270" width="10.375" style="34" customWidth="1"/>
    <col min="12271" max="12271" width="11.25" style="34" customWidth="1"/>
    <col min="12272" max="12272" width="10.875" style="34" customWidth="1"/>
    <col min="12273" max="12273" width="10.375" style="34" customWidth="1"/>
    <col min="12274" max="12274" width="10.625" style="34" customWidth="1"/>
    <col min="12275" max="12276" width="10.75" style="34" customWidth="1"/>
    <col min="12277" max="12277" width="10.875" style="34" customWidth="1"/>
    <col min="12278" max="12278" width="11.125" style="34" customWidth="1"/>
    <col min="12279" max="12279" width="8.625" style="34" customWidth="1"/>
    <col min="12280" max="12280" width="13" style="34" customWidth="1"/>
    <col min="12281" max="12285" width="9" style="34"/>
    <col min="12286" max="12286" width="5.375" style="34" customWidth="1"/>
    <col min="12287" max="12509" width="9" style="34"/>
    <col min="12510" max="12510" width="16.125" style="34" customWidth="1"/>
    <col min="12511" max="12511" width="14.625" style="34" customWidth="1"/>
    <col min="12512" max="12512" width="10.125" style="34" customWidth="1"/>
    <col min="12513" max="12513" width="7.375" style="34" customWidth="1"/>
    <col min="12514" max="12514" width="7.125" style="34" customWidth="1"/>
    <col min="12515" max="12515" width="9.5" style="34" customWidth="1"/>
    <col min="12516" max="12516" width="10" style="34" customWidth="1"/>
    <col min="12517" max="12517" width="10.125" style="34" customWidth="1"/>
    <col min="12518" max="12518" width="7.875" style="34" customWidth="1"/>
    <col min="12519" max="12519" width="4.875" style="34" customWidth="1"/>
    <col min="12520" max="12520" width="11.125" style="34" customWidth="1"/>
    <col min="12521" max="12521" width="11.25" style="34" customWidth="1"/>
    <col min="12522" max="12522" width="10.625" style="34" customWidth="1"/>
    <col min="12523" max="12523" width="12.375" style="34" customWidth="1"/>
    <col min="12524" max="12524" width="10.375" style="34" customWidth="1"/>
    <col min="12525" max="12525" width="10.625" style="34" customWidth="1"/>
    <col min="12526" max="12526" width="10.375" style="34" customWidth="1"/>
    <col min="12527" max="12527" width="11.25" style="34" customWidth="1"/>
    <col min="12528" max="12528" width="10.875" style="34" customWidth="1"/>
    <col min="12529" max="12529" width="10.375" style="34" customWidth="1"/>
    <col min="12530" max="12530" width="10.625" style="34" customWidth="1"/>
    <col min="12531" max="12532" width="10.75" style="34" customWidth="1"/>
    <col min="12533" max="12533" width="10.875" style="34" customWidth="1"/>
    <col min="12534" max="12534" width="11.125" style="34" customWidth="1"/>
    <col min="12535" max="12535" width="8.625" style="34" customWidth="1"/>
    <col min="12536" max="12536" width="13" style="34" customWidth="1"/>
    <col min="12537" max="12541" width="9" style="34"/>
    <col min="12542" max="12542" width="5.375" style="34" customWidth="1"/>
    <col min="12543" max="12765" width="9" style="34"/>
    <col min="12766" max="12766" width="16.125" style="34" customWidth="1"/>
    <col min="12767" max="12767" width="14.625" style="34" customWidth="1"/>
    <col min="12768" max="12768" width="10.125" style="34" customWidth="1"/>
    <col min="12769" max="12769" width="7.375" style="34" customWidth="1"/>
    <col min="12770" max="12770" width="7.125" style="34" customWidth="1"/>
    <col min="12771" max="12771" width="9.5" style="34" customWidth="1"/>
    <col min="12772" max="12772" width="10" style="34" customWidth="1"/>
    <col min="12773" max="12773" width="10.125" style="34" customWidth="1"/>
    <col min="12774" max="12774" width="7.875" style="34" customWidth="1"/>
    <col min="12775" max="12775" width="4.875" style="34" customWidth="1"/>
    <col min="12776" max="12776" width="11.125" style="34" customWidth="1"/>
    <col min="12777" max="12777" width="11.25" style="34" customWidth="1"/>
    <col min="12778" max="12778" width="10.625" style="34" customWidth="1"/>
    <col min="12779" max="12779" width="12.375" style="34" customWidth="1"/>
    <col min="12780" max="12780" width="10.375" style="34" customWidth="1"/>
    <col min="12781" max="12781" width="10.625" style="34" customWidth="1"/>
    <col min="12782" max="12782" width="10.375" style="34" customWidth="1"/>
    <col min="12783" max="12783" width="11.25" style="34" customWidth="1"/>
    <col min="12784" max="12784" width="10.875" style="34" customWidth="1"/>
    <col min="12785" max="12785" width="10.375" style="34" customWidth="1"/>
    <col min="12786" max="12786" width="10.625" style="34" customWidth="1"/>
    <col min="12787" max="12788" width="10.75" style="34" customWidth="1"/>
    <col min="12789" max="12789" width="10.875" style="34" customWidth="1"/>
    <col min="12790" max="12790" width="11.125" style="34" customWidth="1"/>
    <col min="12791" max="12791" width="8.625" style="34" customWidth="1"/>
    <col min="12792" max="12792" width="13" style="34" customWidth="1"/>
    <col min="12793" max="12797" width="9" style="34"/>
    <col min="12798" max="12798" width="5.375" style="34" customWidth="1"/>
    <col min="12799" max="13021" width="9" style="34"/>
    <col min="13022" max="13022" width="16.125" style="34" customWidth="1"/>
    <col min="13023" max="13023" width="14.625" style="34" customWidth="1"/>
    <col min="13024" max="13024" width="10.125" style="34" customWidth="1"/>
    <col min="13025" max="13025" width="7.375" style="34" customWidth="1"/>
    <col min="13026" max="13026" width="7.125" style="34" customWidth="1"/>
    <col min="13027" max="13027" width="9.5" style="34" customWidth="1"/>
    <col min="13028" max="13028" width="10" style="34" customWidth="1"/>
    <col min="13029" max="13029" width="10.125" style="34" customWidth="1"/>
    <col min="13030" max="13030" width="7.875" style="34" customWidth="1"/>
    <col min="13031" max="13031" width="4.875" style="34" customWidth="1"/>
    <col min="13032" max="13032" width="11.125" style="34" customWidth="1"/>
    <col min="13033" max="13033" width="11.25" style="34" customWidth="1"/>
    <col min="13034" max="13034" width="10.625" style="34" customWidth="1"/>
    <col min="13035" max="13035" width="12.375" style="34" customWidth="1"/>
    <col min="13036" max="13036" width="10.375" style="34" customWidth="1"/>
    <col min="13037" max="13037" width="10.625" style="34" customWidth="1"/>
    <col min="13038" max="13038" width="10.375" style="34" customWidth="1"/>
    <col min="13039" max="13039" width="11.25" style="34" customWidth="1"/>
    <col min="13040" max="13040" width="10.875" style="34" customWidth="1"/>
    <col min="13041" max="13041" width="10.375" style="34" customWidth="1"/>
    <col min="13042" max="13042" width="10.625" style="34" customWidth="1"/>
    <col min="13043" max="13044" width="10.75" style="34" customWidth="1"/>
    <col min="13045" max="13045" width="10.875" style="34" customWidth="1"/>
    <col min="13046" max="13046" width="11.125" style="34" customWidth="1"/>
    <col min="13047" max="13047" width="8.625" style="34" customWidth="1"/>
    <col min="13048" max="13048" width="13" style="34" customWidth="1"/>
    <col min="13049" max="13053" width="9" style="34"/>
    <col min="13054" max="13054" width="5.375" style="34" customWidth="1"/>
    <col min="13055" max="13277" width="9" style="34"/>
    <col min="13278" max="13278" width="16.125" style="34" customWidth="1"/>
    <col min="13279" max="13279" width="14.625" style="34" customWidth="1"/>
    <col min="13280" max="13280" width="10.125" style="34" customWidth="1"/>
    <col min="13281" max="13281" width="7.375" style="34" customWidth="1"/>
    <col min="13282" max="13282" width="7.125" style="34" customWidth="1"/>
    <col min="13283" max="13283" width="9.5" style="34" customWidth="1"/>
    <col min="13284" max="13284" width="10" style="34" customWidth="1"/>
    <col min="13285" max="13285" width="10.125" style="34" customWidth="1"/>
    <col min="13286" max="13286" width="7.875" style="34" customWidth="1"/>
    <col min="13287" max="13287" width="4.875" style="34" customWidth="1"/>
    <col min="13288" max="13288" width="11.125" style="34" customWidth="1"/>
    <col min="13289" max="13289" width="11.25" style="34" customWidth="1"/>
    <col min="13290" max="13290" width="10.625" style="34" customWidth="1"/>
    <col min="13291" max="13291" width="12.375" style="34" customWidth="1"/>
    <col min="13292" max="13292" width="10.375" style="34" customWidth="1"/>
    <col min="13293" max="13293" width="10.625" style="34" customWidth="1"/>
    <col min="13294" max="13294" width="10.375" style="34" customWidth="1"/>
    <col min="13295" max="13295" width="11.25" style="34" customWidth="1"/>
    <col min="13296" max="13296" width="10.875" style="34" customWidth="1"/>
    <col min="13297" max="13297" width="10.375" style="34" customWidth="1"/>
    <col min="13298" max="13298" width="10.625" style="34" customWidth="1"/>
    <col min="13299" max="13300" width="10.75" style="34" customWidth="1"/>
    <col min="13301" max="13301" width="10.875" style="34" customWidth="1"/>
    <col min="13302" max="13302" width="11.125" style="34" customWidth="1"/>
    <col min="13303" max="13303" width="8.625" style="34" customWidth="1"/>
    <col min="13304" max="13304" width="13" style="34" customWidth="1"/>
    <col min="13305" max="13309" width="9" style="34"/>
    <col min="13310" max="13310" width="5.375" style="34" customWidth="1"/>
    <col min="13311" max="13533" width="9" style="34"/>
    <col min="13534" max="13534" width="16.125" style="34" customWidth="1"/>
    <col min="13535" max="13535" width="14.625" style="34" customWidth="1"/>
    <col min="13536" max="13536" width="10.125" style="34" customWidth="1"/>
    <col min="13537" max="13537" width="7.375" style="34" customWidth="1"/>
    <col min="13538" max="13538" width="7.125" style="34" customWidth="1"/>
    <col min="13539" max="13539" width="9.5" style="34" customWidth="1"/>
    <col min="13540" max="13540" width="10" style="34" customWidth="1"/>
    <col min="13541" max="13541" width="10.125" style="34" customWidth="1"/>
    <col min="13542" max="13542" width="7.875" style="34" customWidth="1"/>
    <col min="13543" max="13543" width="4.875" style="34" customWidth="1"/>
    <col min="13544" max="13544" width="11.125" style="34" customWidth="1"/>
    <col min="13545" max="13545" width="11.25" style="34" customWidth="1"/>
    <col min="13546" max="13546" width="10.625" style="34" customWidth="1"/>
    <col min="13547" max="13547" width="12.375" style="34" customWidth="1"/>
    <col min="13548" max="13548" width="10.375" style="34" customWidth="1"/>
    <col min="13549" max="13549" width="10.625" style="34" customWidth="1"/>
    <col min="13550" max="13550" width="10.375" style="34" customWidth="1"/>
    <col min="13551" max="13551" width="11.25" style="34" customWidth="1"/>
    <col min="13552" max="13552" width="10.875" style="34" customWidth="1"/>
    <col min="13553" max="13553" width="10.375" style="34" customWidth="1"/>
    <col min="13554" max="13554" width="10.625" style="34" customWidth="1"/>
    <col min="13555" max="13556" width="10.75" style="34" customWidth="1"/>
    <col min="13557" max="13557" width="10.875" style="34" customWidth="1"/>
    <col min="13558" max="13558" width="11.125" style="34" customWidth="1"/>
    <col min="13559" max="13559" width="8.625" style="34" customWidth="1"/>
    <col min="13560" max="13560" width="13" style="34" customWidth="1"/>
    <col min="13561" max="13565" width="9" style="34"/>
    <col min="13566" max="13566" width="5.375" style="34" customWidth="1"/>
    <col min="13567" max="13789" width="9" style="34"/>
    <col min="13790" max="13790" width="16.125" style="34" customWidth="1"/>
    <col min="13791" max="13791" width="14.625" style="34" customWidth="1"/>
    <col min="13792" max="13792" width="10.125" style="34" customWidth="1"/>
    <col min="13793" max="13793" width="7.375" style="34" customWidth="1"/>
    <col min="13794" max="13794" width="7.125" style="34" customWidth="1"/>
    <col min="13795" max="13795" width="9.5" style="34" customWidth="1"/>
    <col min="13796" max="13796" width="10" style="34" customWidth="1"/>
    <col min="13797" max="13797" width="10.125" style="34" customWidth="1"/>
    <col min="13798" max="13798" width="7.875" style="34" customWidth="1"/>
    <col min="13799" max="13799" width="4.875" style="34" customWidth="1"/>
    <col min="13800" max="13800" width="11.125" style="34" customWidth="1"/>
    <col min="13801" max="13801" width="11.25" style="34" customWidth="1"/>
    <col min="13802" max="13802" width="10.625" style="34" customWidth="1"/>
    <col min="13803" max="13803" width="12.375" style="34" customWidth="1"/>
    <col min="13804" max="13804" width="10.375" style="34" customWidth="1"/>
    <col min="13805" max="13805" width="10.625" style="34" customWidth="1"/>
    <col min="13806" max="13806" width="10.375" style="34" customWidth="1"/>
    <col min="13807" max="13807" width="11.25" style="34" customWidth="1"/>
    <col min="13808" max="13808" width="10.875" style="34" customWidth="1"/>
    <col min="13809" max="13809" width="10.375" style="34" customWidth="1"/>
    <col min="13810" max="13810" width="10.625" style="34" customWidth="1"/>
    <col min="13811" max="13812" width="10.75" style="34" customWidth="1"/>
    <col min="13813" max="13813" width="10.875" style="34" customWidth="1"/>
    <col min="13814" max="13814" width="11.125" style="34" customWidth="1"/>
    <col min="13815" max="13815" width="8.625" style="34" customWidth="1"/>
    <col min="13816" max="13816" width="13" style="34" customWidth="1"/>
    <col min="13817" max="13821" width="9" style="34"/>
    <col min="13822" max="13822" width="5.375" style="34" customWidth="1"/>
    <col min="13823" max="14045" width="9" style="34"/>
    <col min="14046" max="14046" width="16.125" style="34" customWidth="1"/>
    <col min="14047" max="14047" width="14.625" style="34" customWidth="1"/>
    <col min="14048" max="14048" width="10.125" style="34" customWidth="1"/>
    <col min="14049" max="14049" width="7.375" style="34" customWidth="1"/>
    <col min="14050" max="14050" width="7.125" style="34" customWidth="1"/>
    <col min="14051" max="14051" width="9.5" style="34" customWidth="1"/>
    <col min="14052" max="14052" width="10" style="34" customWidth="1"/>
    <col min="14053" max="14053" width="10.125" style="34" customWidth="1"/>
    <col min="14054" max="14054" width="7.875" style="34" customWidth="1"/>
    <col min="14055" max="14055" width="4.875" style="34" customWidth="1"/>
    <col min="14056" max="14056" width="11.125" style="34" customWidth="1"/>
    <col min="14057" max="14057" width="11.25" style="34" customWidth="1"/>
    <col min="14058" max="14058" width="10.625" style="34" customWidth="1"/>
    <col min="14059" max="14059" width="12.375" style="34" customWidth="1"/>
    <col min="14060" max="14060" width="10.375" style="34" customWidth="1"/>
    <col min="14061" max="14061" width="10.625" style="34" customWidth="1"/>
    <col min="14062" max="14062" width="10.375" style="34" customWidth="1"/>
    <col min="14063" max="14063" width="11.25" style="34" customWidth="1"/>
    <col min="14064" max="14064" width="10.875" style="34" customWidth="1"/>
    <col min="14065" max="14065" width="10.375" style="34" customWidth="1"/>
    <col min="14066" max="14066" width="10.625" style="34" customWidth="1"/>
    <col min="14067" max="14068" width="10.75" style="34" customWidth="1"/>
    <col min="14069" max="14069" width="10.875" style="34" customWidth="1"/>
    <col min="14070" max="14070" width="11.125" style="34" customWidth="1"/>
    <col min="14071" max="14071" width="8.625" style="34" customWidth="1"/>
    <col min="14072" max="14072" width="13" style="34" customWidth="1"/>
    <col min="14073" max="14077" width="9" style="34"/>
    <col min="14078" max="14078" width="5.375" style="34" customWidth="1"/>
    <col min="14079" max="14301" width="9" style="34"/>
    <col min="14302" max="14302" width="16.125" style="34" customWidth="1"/>
    <col min="14303" max="14303" width="14.625" style="34" customWidth="1"/>
    <col min="14304" max="14304" width="10.125" style="34" customWidth="1"/>
    <col min="14305" max="14305" width="7.375" style="34" customWidth="1"/>
    <col min="14306" max="14306" width="7.125" style="34" customWidth="1"/>
    <col min="14307" max="14307" width="9.5" style="34" customWidth="1"/>
    <col min="14308" max="14308" width="10" style="34" customWidth="1"/>
    <col min="14309" max="14309" width="10.125" style="34" customWidth="1"/>
    <col min="14310" max="14310" width="7.875" style="34" customWidth="1"/>
    <col min="14311" max="14311" width="4.875" style="34" customWidth="1"/>
    <col min="14312" max="14312" width="11.125" style="34" customWidth="1"/>
    <col min="14313" max="14313" width="11.25" style="34" customWidth="1"/>
    <col min="14314" max="14314" width="10.625" style="34" customWidth="1"/>
    <col min="14315" max="14315" width="12.375" style="34" customWidth="1"/>
    <col min="14316" max="14316" width="10.375" style="34" customWidth="1"/>
    <col min="14317" max="14317" width="10.625" style="34" customWidth="1"/>
    <col min="14318" max="14318" width="10.375" style="34" customWidth="1"/>
    <col min="14319" max="14319" width="11.25" style="34" customWidth="1"/>
    <col min="14320" max="14320" width="10.875" style="34" customWidth="1"/>
    <col min="14321" max="14321" width="10.375" style="34" customWidth="1"/>
    <col min="14322" max="14322" width="10.625" style="34" customWidth="1"/>
    <col min="14323" max="14324" width="10.75" style="34" customWidth="1"/>
    <col min="14325" max="14325" width="10.875" style="34" customWidth="1"/>
    <col min="14326" max="14326" width="11.125" style="34" customWidth="1"/>
    <col min="14327" max="14327" width="8.625" style="34" customWidth="1"/>
    <col min="14328" max="14328" width="13" style="34" customWidth="1"/>
    <col min="14329" max="14333" width="9" style="34"/>
    <col min="14334" max="14334" width="5.375" style="34" customWidth="1"/>
    <col min="14335" max="14557" width="9" style="34"/>
    <col min="14558" max="14558" width="16.125" style="34" customWidth="1"/>
    <col min="14559" max="14559" width="14.625" style="34" customWidth="1"/>
    <col min="14560" max="14560" width="10.125" style="34" customWidth="1"/>
    <col min="14561" max="14561" width="7.375" style="34" customWidth="1"/>
    <col min="14562" max="14562" width="7.125" style="34" customWidth="1"/>
    <col min="14563" max="14563" width="9.5" style="34" customWidth="1"/>
    <col min="14564" max="14564" width="10" style="34" customWidth="1"/>
    <col min="14565" max="14565" width="10.125" style="34" customWidth="1"/>
    <col min="14566" max="14566" width="7.875" style="34" customWidth="1"/>
    <col min="14567" max="14567" width="4.875" style="34" customWidth="1"/>
    <col min="14568" max="14568" width="11.125" style="34" customWidth="1"/>
    <col min="14569" max="14569" width="11.25" style="34" customWidth="1"/>
    <col min="14570" max="14570" width="10.625" style="34" customWidth="1"/>
    <col min="14571" max="14571" width="12.375" style="34" customWidth="1"/>
    <col min="14572" max="14572" width="10.375" style="34" customWidth="1"/>
    <col min="14573" max="14573" width="10.625" style="34" customWidth="1"/>
    <col min="14574" max="14574" width="10.375" style="34" customWidth="1"/>
    <col min="14575" max="14575" width="11.25" style="34" customWidth="1"/>
    <col min="14576" max="14576" width="10.875" style="34" customWidth="1"/>
    <col min="14577" max="14577" width="10.375" style="34" customWidth="1"/>
    <col min="14578" max="14578" width="10.625" style="34" customWidth="1"/>
    <col min="14579" max="14580" width="10.75" style="34" customWidth="1"/>
    <col min="14581" max="14581" width="10.875" style="34" customWidth="1"/>
    <col min="14582" max="14582" width="11.125" style="34" customWidth="1"/>
    <col min="14583" max="14583" width="8.625" style="34" customWidth="1"/>
    <col min="14584" max="14584" width="13" style="34" customWidth="1"/>
    <col min="14585" max="14589" width="9" style="34"/>
    <col min="14590" max="14590" width="5.375" style="34" customWidth="1"/>
    <col min="14591" max="14813" width="9" style="34"/>
    <col min="14814" max="14814" width="16.125" style="34" customWidth="1"/>
    <col min="14815" max="14815" width="14.625" style="34" customWidth="1"/>
    <col min="14816" max="14816" width="10.125" style="34" customWidth="1"/>
    <col min="14817" max="14817" width="7.375" style="34" customWidth="1"/>
    <col min="14818" max="14818" width="7.125" style="34" customWidth="1"/>
    <col min="14819" max="14819" width="9.5" style="34" customWidth="1"/>
    <col min="14820" max="14820" width="10" style="34" customWidth="1"/>
    <col min="14821" max="14821" width="10.125" style="34" customWidth="1"/>
    <col min="14822" max="14822" width="7.875" style="34" customWidth="1"/>
    <col min="14823" max="14823" width="4.875" style="34" customWidth="1"/>
    <col min="14824" max="14824" width="11.125" style="34" customWidth="1"/>
    <col min="14825" max="14825" width="11.25" style="34" customWidth="1"/>
    <col min="14826" max="14826" width="10.625" style="34" customWidth="1"/>
    <col min="14827" max="14827" width="12.375" style="34" customWidth="1"/>
    <col min="14828" max="14828" width="10.375" style="34" customWidth="1"/>
    <col min="14829" max="14829" width="10.625" style="34" customWidth="1"/>
    <col min="14830" max="14830" width="10.375" style="34" customWidth="1"/>
    <col min="14831" max="14831" width="11.25" style="34" customWidth="1"/>
    <col min="14832" max="14832" width="10.875" style="34" customWidth="1"/>
    <col min="14833" max="14833" width="10.375" style="34" customWidth="1"/>
    <col min="14834" max="14834" width="10.625" style="34" customWidth="1"/>
    <col min="14835" max="14836" width="10.75" style="34" customWidth="1"/>
    <col min="14837" max="14837" width="10.875" style="34" customWidth="1"/>
    <col min="14838" max="14838" width="11.125" style="34" customWidth="1"/>
    <col min="14839" max="14839" width="8.625" style="34" customWidth="1"/>
    <col min="14840" max="14840" width="13" style="34" customWidth="1"/>
    <col min="14841" max="14845" width="9" style="34"/>
    <col min="14846" max="14846" width="5.375" style="34" customWidth="1"/>
    <col min="14847" max="15069" width="9" style="34"/>
    <col min="15070" max="15070" width="16.125" style="34" customWidth="1"/>
    <col min="15071" max="15071" width="14.625" style="34" customWidth="1"/>
    <col min="15072" max="15072" width="10.125" style="34" customWidth="1"/>
    <col min="15073" max="15073" width="7.375" style="34" customWidth="1"/>
    <col min="15074" max="15074" width="7.125" style="34" customWidth="1"/>
    <col min="15075" max="15075" width="9.5" style="34" customWidth="1"/>
    <col min="15076" max="15076" width="10" style="34" customWidth="1"/>
    <col min="15077" max="15077" width="10.125" style="34" customWidth="1"/>
    <col min="15078" max="15078" width="7.875" style="34" customWidth="1"/>
    <col min="15079" max="15079" width="4.875" style="34" customWidth="1"/>
    <col min="15080" max="15080" width="11.125" style="34" customWidth="1"/>
    <col min="15081" max="15081" width="11.25" style="34" customWidth="1"/>
    <col min="15082" max="15082" width="10.625" style="34" customWidth="1"/>
    <col min="15083" max="15083" width="12.375" style="34" customWidth="1"/>
    <col min="15084" max="15084" width="10.375" style="34" customWidth="1"/>
    <col min="15085" max="15085" width="10.625" style="34" customWidth="1"/>
    <col min="15086" max="15086" width="10.375" style="34" customWidth="1"/>
    <col min="15087" max="15087" width="11.25" style="34" customWidth="1"/>
    <col min="15088" max="15088" width="10.875" style="34" customWidth="1"/>
    <col min="15089" max="15089" width="10.375" style="34" customWidth="1"/>
    <col min="15090" max="15090" width="10.625" style="34" customWidth="1"/>
    <col min="15091" max="15092" width="10.75" style="34" customWidth="1"/>
    <col min="15093" max="15093" width="10.875" style="34" customWidth="1"/>
    <col min="15094" max="15094" width="11.125" style="34" customWidth="1"/>
    <col min="15095" max="15095" width="8.625" style="34" customWidth="1"/>
    <col min="15096" max="15096" width="13" style="34" customWidth="1"/>
    <col min="15097" max="15101" width="9" style="34"/>
    <col min="15102" max="15102" width="5.375" style="34" customWidth="1"/>
    <col min="15103" max="15325" width="9" style="34"/>
    <col min="15326" max="15326" width="16.125" style="34" customWidth="1"/>
    <col min="15327" max="15327" width="14.625" style="34" customWidth="1"/>
    <col min="15328" max="15328" width="10.125" style="34" customWidth="1"/>
    <col min="15329" max="15329" width="7.375" style="34" customWidth="1"/>
    <col min="15330" max="15330" width="7.125" style="34" customWidth="1"/>
    <col min="15331" max="15331" width="9.5" style="34" customWidth="1"/>
    <col min="15332" max="15332" width="10" style="34" customWidth="1"/>
    <col min="15333" max="15333" width="10.125" style="34" customWidth="1"/>
    <col min="15334" max="15334" width="7.875" style="34" customWidth="1"/>
    <col min="15335" max="15335" width="4.875" style="34" customWidth="1"/>
    <col min="15336" max="15336" width="11.125" style="34" customWidth="1"/>
    <col min="15337" max="15337" width="11.25" style="34" customWidth="1"/>
    <col min="15338" max="15338" width="10.625" style="34" customWidth="1"/>
    <col min="15339" max="15339" width="12.375" style="34" customWidth="1"/>
    <col min="15340" max="15340" width="10.375" style="34" customWidth="1"/>
    <col min="15341" max="15341" width="10.625" style="34" customWidth="1"/>
    <col min="15342" max="15342" width="10.375" style="34" customWidth="1"/>
    <col min="15343" max="15343" width="11.25" style="34" customWidth="1"/>
    <col min="15344" max="15344" width="10.875" style="34" customWidth="1"/>
    <col min="15345" max="15345" width="10.375" style="34" customWidth="1"/>
    <col min="15346" max="15346" width="10.625" style="34" customWidth="1"/>
    <col min="15347" max="15348" width="10.75" style="34" customWidth="1"/>
    <col min="15349" max="15349" width="10.875" style="34" customWidth="1"/>
    <col min="15350" max="15350" width="11.125" style="34" customWidth="1"/>
    <col min="15351" max="15351" width="8.625" style="34" customWidth="1"/>
    <col min="15352" max="15352" width="13" style="34" customWidth="1"/>
    <col min="15353" max="15357" width="9" style="34"/>
    <col min="15358" max="15358" width="5.375" style="34" customWidth="1"/>
    <col min="15359" max="15581" width="9" style="34"/>
    <col min="15582" max="15582" width="16.125" style="34" customWidth="1"/>
    <col min="15583" max="15583" width="14.625" style="34" customWidth="1"/>
    <col min="15584" max="15584" width="10.125" style="34" customWidth="1"/>
    <col min="15585" max="15585" width="7.375" style="34" customWidth="1"/>
    <col min="15586" max="15586" width="7.125" style="34" customWidth="1"/>
    <col min="15587" max="15587" width="9.5" style="34" customWidth="1"/>
    <col min="15588" max="15588" width="10" style="34" customWidth="1"/>
    <col min="15589" max="15589" width="10.125" style="34" customWidth="1"/>
    <col min="15590" max="15590" width="7.875" style="34" customWidth="1"/>
    <col min="15591" max="15591" width="4.875" style="34" customWidth="1"/>
    <col min="15592" max="15592" width="11.125" style="34" customWidth="1"/>
    <col min="15593" max="15593" width="11.25" style="34" customWidth="1"/>
    <col min="15594" max="15594" width="10.625" style="34" customWidth="1"/>
    <col min="15595" max="15595" width="12.375" style="34" customWidth="1"/>
    <col min="15596" max="15596" width="10.375" style="34" customWidth="1"/>
    <col min="15597" max="15597" width="10.625" style="34" customWidth="1"/>
    <col min="15598" max="15598" width="10.375" style="34" customWidth="1"/>
    <col min="15599" max="15599" width="11.25" style="34" customWidth="1"/>
    <col min="15600" max="15600" width="10.875" style="34" customWidth="1"/>
    <col min="15601" max="15601" width="10.375" style="34" customWidth="1"/>
    <col min="15602" max="15602" width="10.625" style="34" customWidth="1"/>
    <col min="15603" max="15604" width="10.75" style="34" customWidth="1"/>
    <col min="15605" max="15605" width="10.875" style="34" customWidth="1"/>
    <col min="15606" max="15606" width="11.125" style="34" customWidth="1"/>
    <col min="15607" max="15607" width="8.625" style="34" customWidth="1"/>
    <col min="15608" max="15608" width="13" style="34" customWidth="1"/>
    <col min="15609" max="15613" width="9" style="34"/>
    <col min="15614" max="15614" width="5.375" style="34" customWidth="1"/>
    <col min="15615" max="15837" width="9" style="34"/>
    <col min="15838" max="15838" width="16.125" style="34" customWidth="1"/>
    <col min="15839" max="15839" width="14.625" style="34" customWidth="1"/>
    <col min="15840" max="15840" width="10.125" style="34" customWidth="1"/>
    <col min="15841" max="15841" width="7.375" style="34" customWidth="1"/>
    <col min="15842" max="15842" width="7.125" style="34" customWidth="1"/>
    <col min="15843" max="15843" width="9.5" style="34" customWidth="1"/>
    <col min="15844" max="15844" width="10" style="34" customWidth="1"/>
    <col min="15845" max="15845" width="10.125" style="34" customWidth="1"/>
    <col min="15846" max="15846" width="7.875" style="34" customWidth="1"/>
    <col min="15847" max="15847" width="4.875" style="34" customWidth="1"/>
    <col min="15848" max="15848" width="11.125" style="34" customWidth="1"/>
    <col min="15849" max="15849" width="11.25" style="34" customWidth="1"/>
    <col min="15850" max="15850" width="10.625" style="34" customWidth="1"/>
    <col min="15851" max="15851" width="12.375" style="34" customWidth="1"/>
    <col min="15852" max="15852" width="10.375" style="34" customWidth="1"/>
    <col min="15853" max="15853" width="10.625" style="34" customWidth="1"/>
    <col min="15854" max="15854" width="10.375" style="34" customWidth="1"/>
    <col min="15855" max="15855" width="11.25" style="34" customWidth="1"/>
    <col min="15856" max="15856" width="10.875" style="34" customWidth="1"/>
    <col min="15857" max="15857" width="10.375" style="34" customWidth="1"/>
    <col min="15858" max="15858" width="10.625" style="34" customWidth="1"/>
    <col min="15859" max="15860" width="10.75" style="34" customWidth="1"/>
    <col min="15861" max="15861" width="10.875" style="34" customWidth="1"/>
    <col min="15862" max="15862" width="11.125" style="34" customWidth="1"/>
    <col min="15863" max="15863" width="8.625" style="34" customWidth="1"/>
    <col min="15864" max="15864" width="13" style="34" customWidth="1"/>
    <col min="15865" max="15869" width="9" style="34"/>
    <col min="15870" max="15870" width="5.375" style="34" customWidth="1"/>
    <col min="15871" max="16093" width="9" style="34"/>
    <col min="16094" max="16094" width="16.125" style="34" customWidth="1"/>
    <col min="16095" max="16095" width="14.625" style="34" customWidth="1"/>
    <col min="16096" max="16096" width="10.125" style="34" customWidth="1"/>
    <col min="16097" max="16097" width="7.375" style="34" customWidth="1"/>
    <col min="16098" max="16098" width="7.125" style="34" customWidth="1"/>
    <col min="16099" max="16099" width="9.5" style="34" customWidth="1"/>
    <col min="16100" max="16100" width="10" style="34" customWidth="1"/>
    <col min="16101" max="16101" width="10.125" style="34" customWidth="1"/>
    <col min="16102" max="16102" width="7.875" style="34" customWidth="1"/>
    <col min="16103" max="16103" width="4.875" style="34" customWidth="1"/>
    <col min="16104" max="16104" width="11.125" style="34" customWidth="1"/>
    <col min="16105" max="16105" width="11.25" style="34" customWidth="1"/>
    <col min="16106" max="16106" width="10.625" style="34" customWidth="1"/>
    <col min="16107" max="16107" width="12.375" style="34" customWidth="1"/>
    <col min="16108" max="16108" width="10.375" style="34" customWidth="1"/>
    <col min="16109" max="16109" width="10.625" style="34" customWidth="1"/>
    <col min="16110" max="16110" width="10.375" style="34" customWidth="1"/>
    <col min="16111" max="16111" width="11.25" style="34" customWidth="1"/>
    <col min="16112" max="16112" width="10.875" style="34" customWidth="1"/>
    <col min="16113" max="16113" width="10.375" style="34" customWidth="1"/>
    <col min="16114" max="16114" width="10.625" style="34" customWidth="1"/>
    <col min="16115" max="16116" width="10.75" style="34" customWidth="1"/>
    <col min="16117" max="16117" width="10.875" style="34" customWidth="1"/>
    <col min="16118" max="16118" width="11.125" style="34" customWidth="1"/>
    <col min="16119" max="16119" width="8.625" style="34" customWidth="1"/>
    <col min="16120" max="16120" width="13" style="34" customWidth="1"/>
    <col min="16121" max="16125" width="9" style="34"/>
    <col min="16126" max="16126" width="5.375" style="34" customWidth="1"/>
    <col min="16127" max="16384" width="9" style="34"/>
  </cols>
  <sheetData>
    <row r="1" spans="1:25" s="15" customFormat="1" ht="18.600000000000001" customHeight="1" x14ac:dyDescent="0.25">
      <c r="A1" s="13" t="s">
        <v>27</v>
      </c>
      <c r="B1" s="13"/>
      <c r="C1" s="14"/>
      <c r="E1" s="16"/>
      <c r="F1" s="16" t="s">
        <v>28</v>
      </c>
      <c r="G1" s="16"/>
      <c r="H1" s="16"/>
      <c r="K1" s="18"/>
      <c r="L1" s="18"/>
      <c r="M1" s="18"/>
      <c r="N1" s="18"/>
      <c r="O1" s="18"/>
      <c r="R1" s="18"/>
      <c r="S1" s="18"/>
      <c r="T1" s="18"/>
      <c r="U1" s="18"/>
      <c r="V1" s="18"/>
      <c r="Y1" s="18"/>
    </row>
    <row r="2" spans="1:25" s="15" customFormat="1" ht="18.600000000000001" customHeight="1" x14ac:dyDescent="0.25">
      <c r="A2" s="13"/>
      <c r="B2" s="13"/>
      <c r="C2" s="14"/>
      <c r="E2" s="16"/>
      <c r="F2" s="16"/>
      <c r="G2" s="16"/>
      <c r="H2" s="16"/>
      <c r="J2" s="17"/>
      <c r="K2" s="18"/>
      <c r="L2" s="18"/>
      <c r="M2" s="18"/>
      <c r="N2" s="18"/>
      <c r="O2" s="18"/>
      <c r="R2" s="18"/>
      <c r="S2" s="18"/>
      <c r="T2" s="18"/>
      <c r="U2" s="18"/>
      <c r="V2" s="18"/>
      <c r="Y2" s="18"/>
    </row>
    <row r="3" spans="1:25" s="15" customFormat="1" ht="18.600000000000001" customHeight="1" x14ac:dyDescent="0.25">
      <c r="A3" s="1" t="s">
        <v>31</v>
      </c>
      <c r="B3" s="13"/>
      <c r="C3" s="14"/>
      <c r="E3" s="16"/>
      <c r="F3" s="16"/>
      <c r="G3" s="16"/>
      <c r="H3" s="16"/>
      <c r="J3" s="17"/>
      <c r="K3" s="18"/>
      <c r="L3" s="18"/>
      <c r="M3" s="18"/>
      <c r="N3" s="18"/>
      <c r="O3" s="18"/>
      <c r="R3" s="18"/>
      <c r="S3" s="18"/>
      <c r="T3" s="18"/>
      <c r="U3" s="18"/>
      <c r="V3" s="18"/>
      <c r="Y3" s="18"/>
    </row>
    <row r="4" spans="1:25" s="15" customFormat="1" ht="18.600000000000001" customHeight="1" x14ac:dyDescent="0.25">
      <c r="A4" s="13"/>
      <c r="B4" s="13"/>
      <c r="C4" s="14"/>
      <c r="E4" s="16"/>
      <c r="F4" s="16"/>
      <c r="G4" s="16"/>
      <c r="H4" s="16"/>
      <c r="J4" s="17"/>
      <c r="K4" s="18"/>
      <c r="L4" s="18"/>
      <c r="M4" s="18"/>
      <c r="N4" s="18"/>
      <c r="O4" s="18"/>
      <c r="R4" s="18"/>
      <c r="S4" s="18"/>
      <c r="T4" s="18"/>
      <c r="U4" s="18"/>
      <c r="V4" s="18"/>
      <c r="Y4" s="18"/>
    </row>
    <row r="5" spans="1:25" s="15" customFormat="1" ht="18.600000000000001" customHeight="1" x14ac:dyDescent="0.25">
      <c r="A5" s="11" t="s">
        <v>32</v>
      </c>
      <c r="B5" s="13"/>
      <c r="C5" s="14"/>
      <c r="E5" s="16"/>
      <c r="F5" s="16"/>
      <c r="G5" s="16"/>
      <c r="H5" s="16"/>
      <c r="J5" s="17"/>
      <c r="K5" s="18"/>
      <c r="L5" s="18"/>
      <c r="M5" s="18"/>
      <c r="N5" s="18"/>
      <c r="O5" s="18"/>
      <c r="R5" s="18"/>
      <c r="S5" s="18"/>
      <c r="T5" s="18"/>
      <c r="U5" s="18"/>
      <c r="V5" s="18"/>
      <c r="Y5" s="18"/>
    </row>
    <row r="6" spans="1:25" s="15" customFormat="1" ht="18.600000000000001" customHeight="1" x14ac:dyDescent="0.25">
      <c r="A6" s="13"/>
      <c r="B6" s="13"/>
      <c r="C6" s="14"/>
      <c r="E6" s="16"/>
      <c r="F6" s="16"/>
      <c r="G6" s="16"/>
      <c r="H6" s="16"/>
      <c r="J6" s="17"/>
      <c r="K6" s="18"/>
      <c r="L6" s="18"/>
      <c r="M6" s="18"/>
      <c r="N6" s="18"/>
      <c r="O6" s="18"/>
      <c r="R6" s="18"/>
      <c r="S6" s="18"/>
      <c r="T6" s="18"/>
      <c r="U6" s="18"/>
      <c r="V6" s="18"/>
      <c r="Y6" s="18"/>
    </row>
    <row r="7" spans="1:25" s="15" customFormat="1" ht="18.600000000000001" customHeight="1" thickBot="1" x14ac:dyDescent="0.3">
      <c r="A7" s="12" t="s">
        <v>34</v>
      </c>
      <c r="B7" s="13"/>
      <c r="C7" s="14"/>
      <c r="D7" s="16"/>
      <c r="E7" s="16"/>
      <c r="F7" s="16"/>
      <c r="G7" s="16"/>
      <c r="H7" s="16"/>
      <c r="J7" s="17"/>
      <c r="K7" s="18"/>
      <c r="L7" s="18"/>
      <c r="M7" s="18"/>
      <c r="N7" s="18"/>
      <c r="O7" s="18"/>
      <c r="R7" s="18"/>
      <c r="S7" s="18"/>
      <c r="T7" s="18"/>
      <c r="U7" s="18"/>
      <c r="V7" s="18"/>
      <c r="Y7" s="18"/>
    </row>
    <row r="8" spans="1:25" s="15" customFormat="1" ht="31.5" x14ac:dyDescent="0.25">
      <c r="A8" s="19" t="s">
        <v>16</v>
      </c>
      <c r="B8" s="20"/>
      <c r="C8" s="21" t="s">
        <v>6</v>
      </c>
      <c r="D8" s="22" t="s">
        <v>9</v>
      </c>
      <c r="E8" s="23" t="s">
        <v>2</v>
      </c>
      <c r="F8" s="24" t="s">
        <v>18</v>
      </c>
      <c r="G8" s="24" t="s">
        <v>17</v>
      </c>
      <c r="H8" s="25" t="s">
        <v>19</v>
      </c>
      <c r="J8" s="21" t="s">
        <v>1</v>
      </c>
      <c r="K8" s="22" t="s">
        <v>10</v>
      </c>
      <c r="L8" s="23" t="s">
        <v>2</v>
      </c>
      <c r="M8" s="24" t="s">
        <v>20</v>
      </c>
      <c r="N8" s="24" t="s">
        <v>17</v>
      </c>
      <c r="O8" s="25" t="s">
        <v>19</v>
      </c>
      <c r="Q8" s="21" t="s">
        <v>7</v>
      </c>
      <c r="R8" s="22" t="s">
        <v>14</v>
      </c>
      <c r="S8" s="23" t="s">
        <v>2</v>
      </c>
      <c r="T8" s="24" t="s">
        <v>21</v>
      </c>
      <c r="U8" s="24" t="s">
        <v>17</v>
      </c>
      <c r="V8" s="25" t="s">
        <v>19</v>
      </c>
      <c r="X8" s="21" t="s">
        <v>8</v>
      </c>
      <c r="Y8" s="25" t="s">
        <v>15</v>
      </c>
    </row>
    <row r="9" spans="1:25" s="15" customFormat="1" x14ac:dyDescent="0.25">
      <c r="A9" s="19">
        <v>0</v>
      </c>
      <c r="B9" s="20"/>
      <c r="C9" s="26">
        <v>11.403396402994794</v>
      </c>
      <c r="D9" s="27">
        <v>0.44774510078086927</v>
      </c>
      <c r="E9" s="28">
        <f>D9/C9</f>
        <v>3.9264188050437424E-2</v>
      </c>
      <c r="F9" s="29">
        <f>195*C9</f>
        <v>2223.6622985839849</v>
      </c>
      <c r="G9" s="29">
        <f>F9*E9</f>
        <v>87.310294652269519</v>
      </c>
      <c r="H9" s="30">
        <f>'Data for in-field all T B||c'!F9/F9</f>
        <v>1.4556253983772149</v>
      </c>
      <c r="J9" s="31"/>
      <c r="K9" s="32"/>
      <c r="L9" s="32"/>
      <c r="M9" s="32"/>
      <c r="N9" s="29"/>
      <c r="O9" s="33"/>
      <c r="Q9" s="26">
        <v>2.054709842655789</v>
      </c>
      <c r="R9" s="27">
        <v>0.19067035970222615</v>
      </c>
      <c r="S9" s="28">
        <f>R9/Q9</f>
        <v>9.27967325331822E-2</v>
      </c>
      <c r="T9" s="29">
        <f>195*Q9</f>
        <v>400.66841931787889</v>
      </c>
      <c r="U9" s="29">
        <f>T9*S9</f>
        <v>37.180720141934096</v>
      </c>
      <c r="V9" s="30">
        <f>'Data for in-field all T B||c'!AC9/T9</f>
        <v>1.177423793851256</v>
      </c>
      <c r="X9" s="26">
        <v>1</v>
      </c>
      <c r="Y9" s="30">
        <v>0</v>
      </c>
    </row>
    <row r="10" spans="1:25" x14ac:dyDescent="0.25">
      <c r="A10" s="19">
        <v>0.5</v>
      </c>
      <c r="B10" s="20"/>
      <c r="C10" s="26">
        <v>8.6772229743726523</v>
      </c>
      <c r="D10" s="27">
        <v>0.86</v>
      </c>
      <c r="E10" s="28">
        <f t="shared" ref="E10:E32" si="0">D10/C10</f>
        <v>9.9110049671413042E-2</v>
      </c>
      <c r="F10" s="29">
        <f t="shared" ref="F10:F32" si="1">195*C10</f>
        <v>1692.0584800026672</v>
      </c>
      <c r="G10" s="29">
        <f t="shared" ref="G10:G32" si="2">F10*E10</f>
        <v>167.7</v>
      </c>
      <c r="H10" s="30"/>
      <c r="J10" s="35">
        <v>4.2996341228070172</v>
      </c>
      <c r="K10" s="36">
        <v>0.54290542575336143</v>
      </c>
      <c r="L10" s="28">
        <f t="shared" ref="L10:L29" si="3">K10/J10</f>
        <v>0.12626781959738601</v>
      </c>
      <c r="M10" s="37">
        <f>195*J10</f>
        <v>838.42865394736839</v>
      </c>
      <c r="N10" s="29">
        <f t="shared" ref="N10:N29" si="4">M10*L10</f>
        <v>105.86655802190549</v>
      </c>
      <c r="O10" s="38"/>
      <c r="Q10" s="26">
        <v>0.71699611442594557</v>
      </c>
      <c r="R10" s="27">
        <v>9.5098466758920933E-2</v>
      </c>
      <c r="S10" s="28">
        <f t="shared" ref="S10:S22" si="5">R10/Q10</f>
        <v>0.13263456362669468</v>
      </c>
      <c r="T10" s="29">
        <f t="shared" ref="T10:T22" si="6">195*Q10</f>
        <v>139.8142423130594</v>
      </c>
      <c r="U10" s="29">
        <f t="shared" ref="U10:U22" si="7">T10*S10</f>
        <v>18.544201017989582</v>
      </c>
      <c r="V10" s="30"/>
      <c r="X10" s="26">
        <v>0.27732593482813012</v>
      </c>
      <c r="Y10" s="30">
        <v>2.2091889730157858E-2</v>
      </c>
    </row>
    <row r="11" spans="1:25" x14ac:dyDescent="0.25">
      <c r="A11" s="19">
        <v>1</v>
      </c>
      <c r="B11" s="20"/>
      <c r="C11" s="26">
        <v>5.8145900753234185</v>
      </c>
      <c r="D11" s="27">
        <v>1.2751388636381049</v>
      </c>
      <c r="E11" s="28">
        <f t="shared" si="0"/>
        <v>0.21929987275451732</v>
      </c>
      <c r="F11" s="29">
        <f t="shared" si="1"/>
        <v>1133.8450646880667</v>
      </c>
      <c r="G11" s="29">
        <f t="shared" si="2"/>
        <v>248.65207840943049</v>
      </c>
      <c r="H11" s="30">
        <f>'Data for in-field all T B||c'!F10/F11</f>
        <v>1.9069594379119119</v>
      </c>
      <c r="J11" s="35">
        <v>3.017528859649123</v>
      </c>
      <c r="K11" s="36">
        <v>0.39689423760762382</v>
      </c>
      <c r="L11" s="28">
        <f t="shared" si="3"/>
        <v>0.1315295581477138</v>
      </c>
      <c r="M11" s="37">
        <f t="shared" ref="M11:M29" si="8">195*J11</f>
        <v>588.41812763157895</v>
      </c>
      <c r="N11" s="29">
        <f t="shared" si="4"/>
        <v>77.394376333486647</v>
      </c>
      <c r="O11" s="38">
        <f>'Data for in-field all T B||c'!M10/M11</f>
        <v>2.0241898098103013</v>
      </c>
      <c r="Q11" s="26">
        <v>0.49071817967092607</v>
      </c>
      <c r="R11" s="27">
        <v>5.6188358541850378E-2</v>
      </c>
      <c r="S11" s="28">
        <f t="shared" si="5"/>
        <v>0.11450229657179219</v>
      </c>
      <c r="T11" s="29">
        <f t="shared" si="6"/>
        <v>95.690045035830579</v>
      </c>
      <c r="U11" s="29">
        <f t="shared" si="7"/>
        <v>10.956729915660823</v>
      </c>
      <c r="V11" s="30">
        <f>'Data for in-field all T B||c'!AC10/T11</f>
        <v>1.433452654477837</v>
      </c>
      <c r="X11" s="26">
        <v>0.1637370283921967</v>
      </c>
      <c r="Y11" s="30">
        <v>2.0560548319289662E-2</v>
      </c>
    </row>
    <row r="12" spans="1:25" x14ac:dyDescent="0.25">
      <c r="A12" s="19">
        <v>2</v>
      </c>
      <c r="B12" s="20"/>
      <c r="C12" s="26">
        <v>4.0771129747124704</v>
      </c>
      <c r="D12" s="27">
        <v>0.71055146390708479</v>
      </c>
      <c r="E12" s="28">
        <f t="shared" si="0"/>
        <v>0.17427809048072673</v>
      </c>
      <c r="F12" s="29">
        <f t="shared" si="1"/>
        <v>795.0370300689317</v>
      </c>
      <c r="G12" s="29">
        <f t="shared" si="2"/>
        <v>138.55753546188154</v>
      </c>
      <c r="H12" s="30">
        <f>'Data for in-field all T B||c'!F11/F12</f>
        <v>2.0463105017814125</v>
      </c>
      <c r="J12" s="35">
        <v>2.0088300258116556</v>
      </c>
      <c r="K12" s="36">
        <v>0.26759180490970264</v>
      </c>
      <c r="L12" s="28">
        <f t="shared" si="3"/>
        <v>0.13320778835012873</v>
      </c>
      <c r="M12" s="37">
        <f t="shared" si="8"/>
        <v>391.72185503327285</v>
      </c>
      <c r="N12" s="29">
        <f t="shared" si="4"/>
        <v>52.180401957392014</v>
      </c>
      <c r="O12" s="38">
        <f>'Data for in-field all T B||c'!M11/M12</f>
        <v>2.2137188455954959</v>
      </c>
      <c r="Q12" s="26">
        <v>0.31629932957661899</v>
      </c>
      <c r="R12" s="27">
        <v>2.7583832436466362E-2</v>
      </c>
      <c r="S12" s="28">
        <f t="shared" si="5"/>
        <v>8.7208001589470882E-2</v>
      </c>
      <c r="T12" s="29">
        <f t="shared" si="6"/>
        <v>61.678369267440701</v>
      </c>
      <c r="U12" s="29">
        <f t="shared" si="7"/>
        <v>5.3788473251109403</v>
      </c>
      <c r="V12" s="30">
        <f>'Data for in-field all T B||c'!AC11/T12</f>
        <v>1.5333188222619303</v>
      </c>
      <c r="X12" s="26">
        <v>8.8851116486903803E-2</v>
      </c>
      <c r="Y12" s="30">
        <v>1.3422771491499889E-2</v>
      </c>
    </row>
    <row r="13" spans="1:25" x14ac:dyDescent="0.25">
      <c r="A13" s="19">
        <v>3</v>
      </c>
      <c r="B13" s="20"/>
      <c r="C13" s="26">
        <v>3.2639373593074321</v>
      </c>
      <c r="D13" s="27">
        <v>0.55299583122393436</v>
      </c>
      <c r="E13" s="28">
        <f t="shared" si="0"/>
        <v>0.16942599392939128</v>
      </c>
      <c r="F13" s="29">
        <f t="shared" si="1"/>
        <v>636.46778506494923</v>
      </c>
      <c r="G13" s="29">
        <f t="shared" si="2"/>
        <v>107.83418708866721</v>
      </c>
      <c r="H13" s="30">
        <f>'Data for in-field all T B||c'!F12/F13</f>
        <v>2.1277152440228919</v>
      </c>
      <c r="J13" s="35">
        <v>1.614257885158298</v>
      </c>
      <c r="K13" s="36">
        <v>0.23971912593005223</v>
      </c>
      <c r="L13" s="28">
        <f t="shared" si="3"/>
        <v>0.14850113363797804</v>
      </c>
      <c r="M13" s="37">
        <f t="shared" si="8"/>
        <v>314.78028760586812</v>
      </c>
      <c r="N13" s="29">
        <f t="shared" si="4"/>
        <v>46.745229556360187</v>
      </c>
      <c r="O13" s="38">
        <f>'Data for in-field all T B||c'!M12/M13</f>
        <v>2.2952198248643212</v>
      </c>
      <c r="Q13" s="26">
        <v>0.21665839506172838</v>
      </c>
      <c r="R13" s="27">
        <v>1.357283869035184E-2</v>
      </c>
      <c r="S13" s="28">
        <f t="shared" si="5"/>
        <v>6.264626250224363E-2</v>
      </c>
      <c r="T13" s="29">
        <f t="shared" si="6"/>
        <v>42.248387037037034</v>
      </c>
      <c r="U13" s="29">
        <f t="shared" si="7"/>
        <v>2.6467035446186089</v>
      </c>
      <c r="V13" s="30">
        <f>'Data for in-field all T B||c'!AC12/T13</f>
        <v>1.7326866299233592</v>
      </c>
      <c r="X13" s="26">
        <v>4.9444412366400126E-2</v>
      </c>
      <c r="Y13" s="30">
        <v>1.0235179895855982E-2</v>
      </c>
    </row>
    <row r="14" spans="1:25" x14ac:dyDescent="0.25">
      <c r="A14" s="19">
        <v>4</v>
      </c>
      <c r="B14" s="20"/>
      <c r="C14" s="26">
        <v>2.771816177049494</v>
      </c>
      <c r="D14" s="27">
        <v>0.48090820766213233</v>
      </c>
      <c r="E14" s="28">
        <f t="shared" si="0"/>
        <v>0.17349931486944531</v>
      </c>
      <c r="F14" s="29">
        <f t="shared" si="1"/>
        <v>540.50415452465131</v>
      </c>
      <c r="G14" s="29">
        <f t="shared" si="2"/>
        <v>93.7771004941158</v>
      </c>
      <c r="H14" s="30">
        <f>'Data for in-field all T B||c'!F13/F14</f>
        <v>2.2310342352200832</v>
      </c>
      <c r="J14" s="35">
        <v>1.4094467943805873</v>
      </c>
      <c r="K14" s="36">
        <v>0.23968678710494956</v>
      </c>
      <c r="L14" s="28">
        <f t="shared" si="3"/>
        <v>0.17005735020333651</v>
      </c>
      <c r="M14" s="37">
        <f t="shared" si="8"/>
        <v>274.84212490421453</v>
      </c>
      <c r="N14" s="29">
        <f t="shared" si="4"/>
        <v>46.738923485465165</v>
      </c>
      <c r="O14" s="38">
        <f>'Data for in-field all T B||c'!M13/M14</f>
        <v>2.3085363019086285</v>
      </c>
      <c r="Q14" s="26">
        <v>0.16157172839506173</v>
      </c>
      <c r="R14" s="27">
        <v>8.143511309733684E-3</v>
      </c>
      <c r="S14" s="28">
        <f t="shared" si="5"/>
        <v>5.0401833232988934E-2</v>
      </c>
      <c r="T14" s="29">
        <f t="shared" si="6"/>
        <v>31.506487037037036</v>
      </c>
      <c r="U14" s="29">
        <f t="shared" si="7"/>
        <v>1.5879847053980682</v>
      </c>
      <c r="V14" s="30">
        <f>'Data for in-field all T B||c'!AC13/T14</f>
        <v>1.8172245048306781</v>
      </c>
      <c r="X14" s="26">
        <v>2.9892855135731849E-2</v>
      </c>
      <c r="Y14" s="30">
        <v>7.4926188773882718E-3</v>
      </c>
    </row>
    <row r="15" spans="1:25" x14ac:dyDescent="0.25">
      <c r="A15" s="19">
        <v>5</v>
      </c>
      <c r="B15" s="20"/>
      <c r="C15" s="26">
        <v>2.4471087267214977</v>
      </c>
      <c r="D15" s="27">
        <v>0.41705155081602135</v>
      </c>
      <c r="E15" s="28">
        <f t="shared" si="0"/>
        <v>0.17042624476059312</v>
      </c>
      <c r="F15" s="29">
        <f t="shared" si="1"/>
        <v>477.18620171069205</v>
      </c>
      <c r="G15" s="29">
        <f t="shared" si="2"/>
        <v>81.325052409124169</v>
      </c>
      <c r="H15" s="30">
        <f>'Data for in-field all T B||c'!F14/F15</f>
        <v>2.2352050463516466</v>
      </c>
      <c r="J15" s="35">
        <v>1.2122487850373058</v>
      </c>
      <c r="K15" s="36">
        <v>0.17210551024296433</v>
      </c>
      <c r="L15" s="28">
        <f t="shared" si="3"/>
        <v>0.14197210371934335</v>
      </c>
      <c r="M15" s="37">
        <f t="shared" si="8"/>
        <v>236.38851308227464</v>
      </c>
      <c r="N15" s="29">
        <f t="shared" si="4"/>
        <v>33.560574497378049</v>
      </c>
      <c r="O15" s="38">
        <f>'Data for in-field all T B||c'!M14/M15</f>
        <v>2.4144048519719044</v>
      </c>
      <c r="Q15" s="26">
        <v>0.13036055555555556</v>
      </c>
      <c r="R15" s="27">
        <v>2.0874399555199725E-2</v>
      </c>
      <c r="S15" s="28">
        <f t="shared" si="5"/>
        <v>0.16012818805688284</v>
      </c>
      <c r="T15" s="29">
        <f t="shared" si="6"/>
        <v>25.420308333333335</v>
      </c>
      <c r="U15" s="29">
        <f t="shared" si="7"/>
        <v>4.0705079132639463</v>
      </c>
      <c r="V15" s="30">
        <f>'Data for in-field all T B||c'!AC14/T15</f>
        <v>1.7754153270304982</v>
      </c>
      <c r="X15" s="26">
        <v>1.7252070608555107E-2</v>
      </c>
      <c r="Y15" s="30">
        <v>4.8260867007103503E-3</v>
      </c>
    </row>
    <row r="16" spans="1:25" x14ac:dyDescent="0.25">
      <c r="A16" s="19">
        <v>6</v>
      </c>
      <c r="B16" s="20"/>
      <c r="C16" s="26">
        <v>2.2041479907384476</v>
      </c>
      <c r="D16" s="27">
        <v>0.3576594203988599</v>
      </c>
      <c r="E16" s="28">
        <f t="shared" si="0"/>
        <v>0.1622665183561629</v>
      </c>
      <c r="F16" s="29">
        <f t="shared" si="1"/>
        <v>429.80885819399725</v>
      </c>
      <c r="G16" s="29">
        <f t="shared" si="2"/>
        <v>69.743586977777667</v>
      </c>
      <c r="H16" s="30">
        <f>'Data for in-field all T B||c'!F15/F16</f>
        <v>2.2692699938339</v>
      </c>
      <c r="J16" s="35">
        <v>1.0934805491698596</v>
      </c>
      <c r="K16" s="36">
        <v>0.19485461839528476</v>
      </c>
      <c r="L16" s="28">
        <f t="shared" si="3"/>
        <v>0.1781966936158243</v>
      </c>
      <c r="M16" s="37">
        <f t="shared" si="8"/>
        <v>213.22870708812263</v>
      </c>
      <c r="N16" s="29">
        <f t="shared" si="4"/>
        <v>37.996650587080531</v>
      </c>
      <c r="O16" s="38">
        <f>'Data for in-field all T B||c'!M15/M16</f>
        <v>2.4300954038430387</v>
      </c>
      <c r="Q16" s="26">
        <v>9.7180000000000002E-2</v>
      </c>
      <c r="R16" s="27">
        <v>0.02</v>
      </c>
      <c r="S16" s="28">
        <f t="shared" si="5"/>
        <v>0.20580366330520683</v>
      </c>
      <c r="T16" s="29">
        <f t="shared" si="6"/>
        <v>18.950099999999999</v>
      </c>
      <c r="U16" s="29">
        <f t="shared" si="7"/>
        <v>3.9</v>
      </c>
      <c r="V16" s="30">
        <f>'Data for in-field all T B||c'!AC15/T16</f>
        <v>1.8744560117237934</v>
      </c>
      <c r="X16" s="26">
        <v>1.0782329770685934E-2</v>
      </c>
      <c r="Y16" s="30">
        <v>2.8539811009412829E-3</v>
      </c>
    </row>
    <row r="17" spans="1:25" ht="16.5" thickBot="1" x14ac:dyDescent="0.3">
      <c r="A17" s="19">
        <v>7</v>
      </c>
      <c r="B17" s="20"/>
      <c r="C17" s="26">
        <v>1.9607272814719039</v>
      </c>
      <c r="D17" s="27">
        <v>0.30448583302978505</v>
      </c>
      <c r="E17" s="28">
        <f t="shared" si="0"/>
        <v>0.15529229174656545</v>
      </c>
      <c r="F17" s="29">
        <f t="shared" si="1"/>
        <v>382.34181988702124</v>
      </c>
      <c r="G17" s="29">
        <f t="shared" si="2"/>
        <v>59.374737440808083</v>
      </c>
      <c r="H17" s="30">
        <f>'Data for in-field all T B||c'!F16/F17</f>
        <v>2.3595189579616527</v>
      </c>
      <c r="J17" s="35">
        <v>0.98370275458761847</v>
      </c>
      <c r="K17" s="36">
        <v>0.1423422484317832</v>
      </c>
      <c r="L17" s="28">
        <f t="shared" si="3"/>
        <v>0.14470046746128609</v>
      </c>
      <c r="M17" s="37">
        <f t="shared" si="8"/>
        <v>191.82203714458561</v>
      </c>
      <c r="N17" s="29">
        <f t="shared" si="4"/>
        <v>27.756738444197723</v>
      </c>
      <c r="O17" s="38">
        <f>'Data for in-field all T B||c'!M16/M17</f>
        <v>2.5111085654531999</v>
      </c>
      <c r="Q17" s="26">
        <v>6.399111111111111E-2</v>
      </c>
      <c r="R17" s="27">
        <v>1.9599189703583118E-2</v>
      </c>
      <c r="S17" s="28">
        <f t="shared" si="5"/>
        <v>0.30627987799042933</v>
      </c>
      <c r="T17" s="29">
        <f t="shared" si="6"/>
        <v>12.478266666666666</v>
      </c>
      <c r="U17" s="29">
        <f t="shared" si="7"/>
        <v>3.8218419921987077</v>
      </c>
      <c r="V17" s="30">
        <f>'Data for in-field all T B||c'!AC16/T17</f>
        <v>2.2197033430874895</v>
      </c>
      <c r="X17" s="39">
        <v>6.3076604181687094E-3</v>
      </c>
      <c r="Y17" s="40">
        <v>0</v>
      </c>
    </row>
    <row r="18" spans="1:25" x14ac:dyDescent="0.25">
      <c r="A18" s="19">
        <v>8</v>
      </c>
      <c r="B18" s="20"/>
      <c r="C18" s="26">
        <v>1.8256449852463286</v>
      </c>
      <c r="D18" s="27">
        <v>0.29178834137222814</v>
      </c>
      <c r="E18" s="28">
        <f t="shared" si="0"/>
        <v>0.15982753696927449</v>
      </c>
      <c r="F18" s="29">
        <f t="shared" si="1"/>
        <v>356.0007721230341</v>
      </c>
      <c r="G18" s="29">
        <f t="shared" si="2"/>
        <v>56.898726567584497</v>
      </c>
      <c r="H18" s="30">
        <f>'Data for in-field all T B||c'!F17/F18</f>
        <v>2.3649549954053497</v>
      </c>
      <c r="J18" s="35">
        <v>0.90164679438058748</v>
      </c>
      <c r="K18" s="36">
        <v>0.16605119937643661</v>
      </c>
      <c r="L18" s="28">
        <f t="shared" si="3"/>
        <v>0.18416435394805603</v>
      </c>
      <c r="M18" s="37">
        <f t="shared" si="8"/>
        <v>175.82112490421457</v>
      </c>
      <c r="N18" s="29">
        <f t="shared" si="4"/>
        <v>32.379983878405142</v>
      </c>
      <c r="O18" s="38">
        <f>'Data for in-field all T B||c'!M17/M18</f>
        <v>2.5436938283619268</v>
      </c>
      <c r="Q18" s="26">
        <v>5.5584999999999996E-2</v>
      </c>
      <c r="R18" s="27">
        <v>6.2437528778772136E-3</v>
      </c>
      <c r="S18" s="28">
        <f t="shared" si="5"/>
        <v>0.11232801795227515</v>
      </c>
      <c r="T18" s="29">
        <f t="shared" si="6"/>
        <v>10.839074999999999</v>
      </c>
      <c r="U18" s="29">
        <f t="shared" si="7"/>
        <v>1.2175318111860567</v>
      </c>
      <c r="V18" s="30">
        <f>'Data for in-field all T B||c'!AC17/T18</f>
        <v>1.9695646359711096</v>
      </c>
    </row>
    <row r="19" spans="1:25" x14ac:dyDescent="0.25">
      <c r="A19" s="19">
        <v>9</v>
      </c>
      <c r="B19" s="20"/>
      <c r="C19" s="26">
        <v>1.7231884241366244</v>
      </c>
      <c r="D19" s="27">
        <v>0.35986069091065831</v>
      </c>
      <c r="E19" s="28">
        <f t="shared" si="0"/>
        <v>0.20883420865072294</v>
      </c>
      <c r="F19" s="29">
        <f t="shared" si="1"/>
        <v>336.02174270664176</v>
      </c>
      <c r="G19" s="29">
        <f t="shared" si="2"/>
        <v>70.172834727578362</v>
      </c>
      <c r="H19" s="30">
        <f>'Data for in-field all T B||c'!F18/F19</f>
        <v>2.3163500483039412</v>
      </c>
      <c r="J19" s="35">
        <v>0.82933320561941259</v>
      </c>
      <c r="K19" s="36">
        <v>0.15032566817898618</v>
      </c>
      <c r="L19" s="28">
        <f t="shared" si="3"/>
        <v>0.18126088182699848</v>
      </c>
      <c r="M19" s="37">
        <f t="shared" si="8"/>
        <v>161.71997509578546</v>
      </c>
      <c r="N19" s="29">
        <f t="shared" si="4"/>
        <v>29.313505294902306</v>
      </c>
      <c r="O19" s="38">
        <f>'Data for in-field all T B||c'!M18/M19</f>
        <v>2.6852050572192687</v>
      </c>
      <c r="Q19" s="26">
        <v>3.7039999999999997E-2</v>
      </c>
      <c r="R19" s="27">
        <v>0.01</v>
      </c>
      <c r="S19" s="28">
        <f t="shared" si="5"/>
        <v>0.26997840172786181</v>
      </c>
      <c r="T19" s="29">
        <f t="shared" si="6"/>
        <v>7.2227999999999994</v>
      </c>
      <c r="U19" s="29">
        <f t="shared" si="7"/>
        <v>1.9500000000000002</v>
      </c>
      <c r="V19" s="30">
        <f>'Data for in-field all T B||c'!AC18/T19</f>
        <v>3.0011145262225178</v>
      </c>
    </row>
    <row r="20" spans="1:25" x14ac:dyDescent="0.25">
      <c r="A20" s="19">
        <v>10</v>
      </c>
      <c r="B20" s="20"/>
      <c r="C20" s="26">
        <v>1.6306320424122918</v>
      </c>
      <c r="D20" s="27">
        <v>0.28221838495332213</v>
      </c>
      <c r="E20" s="28">
        <f t="shared" si="0"/>
        <v>0.17307300335875869</v>
      </c>
      <c r="F20" s="29">
        <f t="shared" si="1"/>
        <v>317.97324827039688</v>
      </c>
      <c r="G20" s="29">
        <f t="shared" si="2"/>
        <v>55.032585065897813</v>
      </c>
      <c r="H20" s="30">
        <f>'Data for in-field all T B||c'!F19/F20</f>
        <v>2.3058592515808343</v>
      </c>
      <c r="J20" s="35">
        <v>0.76386701149425296</v>
      </c>
      <c r="K20" s="36">
        <v>0.13889307628605285</v>
      </c>
      <c r="L20" s="28">
        <f t="shared" si="3"/>
        <v>0.18182887098940759</v>
      </c>
      <c r="M20" s="37">
        <f t="shared" si="8"/>
        <v>148.95406724137933</v>
      </c>
      <c r="N20" s="29">
        <f t="shared" si="4"/>
        <v>27.084149875780305</v>
      </c>
      <c r="O20" s="38">
        <f>'Data for in-field all T B||c'!M19/M20</f>
        <v>2.7142570907495607</v>
      </c>
      <c r="Q20" s="26">
        <v>2.6360000000000001E-2</v>
      </c>
      <c r="R20" s="27">
        <v>0.01</v>
      </c>
      <c r="S20" s="28">
        <f t="shared" si="5"/>
        <v>0.37936267071320179</v>
      </c>
      <c r="T20" s="29">
        <f t="shared" si="6"/>
        <v>5.1402000000000001</v>
      </c>
      <c r="U20" s="29">
        <f t="shared" si="7"/>
        <v>1.95</v>
      </c>
      <c r="V20" s="30">
        <f>'Data for in-field all T B||c'!AC19/T20</f>
        <v>3.2111007353799459</v>
      </c>
    </row>
    <row r="21" spans="1:25" x14ac:dyDescent="0.25">
      <c r="A21" s="19">
        <v>11</v>
      </c>
      <c r="B21" s="20"/>
      <c r="C21" s="26">
        <v>1.5393448240867325</v>
      </c>
      <c r="D21" s="27">
        <v>0.3222560316425086</v>
      </c>
      <c r="E21" s="28">
        <f t="shared" si="0"/>
        <v>0.20934622743393294</v>
      </c>
      <c r="F21" s="29">
        <f t="shared" si="1"/>
        <v>300.17224069691281</v>
      </c>
      <c r="G21" s="29">
        <f t="shared" si="2"/>
        <v>62.839926170289168</v>
      </c>
      <c r="H21" s="30">
        <f>'Data for in-field all T B||c'!F20/F21</f>
        <v>2.3095523278447505</v>
      </c>
      <c r="J21" s="35">
        <v>0.77246600574712643</v>
      </c>
      <c r="K21" s="36">
        <v>0.16849173367237757</v>
      </c>
      <c r="L21" s="28">
        <f t="shared" si="3"/>
        <v>0.21812187516188877</v>
      </c>
      <c r="M21" s="37">
        <f t="shared" si="8"/>
        <v>150.63087112068965</v>
      </c>
      <c r="N21" s="29">
        <f t="shared" si="4"/>
        <v>32.855888066113621</v>
      </c>
      <c r="O21" s="38">
        <f>'Data for in-field all T B||c'!M20/M21</f>
        <v>2.5115782232939234</v>
      </c>
      <c r="Q21" s="26">
        <v>1.8149999999999999E-2</v>
      </c>
      <c r="R21" s="27">
        <v>0.01</v>
      </c>
      <c r="S21" s="28">
        <f t="shared" si="5"/>
        <v>0.55096418732782371</v>
      </c>
      <c r="T21" s="29">
        <f t="shared" si="6"/>
        <v>3.53925</v>
      </c>
      <c r="U21" s="29">
        <f t="shared" si="7"/>
        <v>1.95</v>
      </c>
      <c r="V21" s="30">
        <f>'Data for in-field all T B||c'!AC20/T21</f>
        <v>3.5539026629935719</v>
      </c>
    </row>
    <row r="22" spans="1:25" ht="16.5" thickBot="1" x14ac:dyDescent="0.3">
      <c r="A22" s="19">
        <v>12</v>
      </c>
      <c r="B22" s="20"/>
      <c r="C22" s="26">
        <v>1.4091085612881034</v>
      </c>
      <c r="D22" s="27">
        <v>0.19972902300690829</v>
      </c>
      <c r="E22" s="28">
        <f t="shared" si="0"/>
        <v>0.14174140197142135</v>
      </c>
      <c r="F22" s="29">
        <f t="shared" si="1"/>
        <v>274.77616945118018</v>
      </c>
      <c r="G22" s="29">
        <f t="shared" si="2"/>
        <v>38.947159486347118</v>
      </c>
      <c r="H22" s="30">
        <f>'Data for in-field all T B||c'!F21/F22</f>
        <v>2.3905052590118792</v>
      </c>
      <c r="J22" s="35">
        <v>0.65763045977011492</v>
      </c>
      <c r="K22" s="36">
        <v>0.12373386773544359</v>
      </c>
      <c r="L22" s="28">
        <f t="shared" si="3"/>
        <v>0.18815105945472282</v>
      </c>
      <c r="M22" s="37">
        <f t="shared" si="8"/>
        <v>128.2379396551724</v>
      </c>
      <c r="N22" s="29">
        <f t="shared" si="4"/>
        <v>24.1281042084115</v>
      </c>
      <c r="O22" s="38">
        <f>'Data for in-field all T B||c'!M21/M22</f>
        <v>2.7644351853169247</v>
      </c>
      <c r="Q22" s="39">
        <v>1.197E-2</v>
      </c>
      <c r="R22" s="42">
        <v>0.01</v>
      </c>
      <c r="S22" s="43">
        <f t="shared" si="5"/>
        <v>0.83542188805346707</v>
      </c>
      <c r="T22" s="44">
        <f t="shared" si="6"/>
        <v>2.3341500000000002</v>
      </c>
      <c r="U22" s="44">
        <f t="shared" si="7"/>
        <v>1.9500000000000004</v>
      </c>
      <c r="V22" s="40">
        <f>'Data for in-field all T B||c'!AC21/T22</f>
        <v>3.9359509885825674</v>
      </c>
    </row>
    <row r="23" spans="1:25" x14ac:dyDescent="0.25">
      <c r="A23" s="19">
        <v>13</v>
      </c>
      <c r="B23" s="20"/>
      <c r="C23" s="26">
        <v>1.3739135638159805</v>
      </c>
      <c r="D23" s="27">
        <v>0.35641991998991557</v>
      </c>
      <c r="E23" s="28">
        <f t="shared" si="0"/>
        <v>0.25941946376886765</v>
      </c>
      <c r="F23" s="29">
        <f t="shared" si="1"/>
        <v>267.9131449441162</v>
      </c>
      <c r="G23" s="29">
        <f t="shared" si="2"/>
        <v>69.501884398033539</v>
      </c>
      <c r="H23" s="30">
        <f>'Data for in-field all T B||c'!F22/F23</f>
        <v>2.3263668315827553</v>
      </c>
      <c r="J23" s="35">
        <v>0.65195083014048538</v>
      </c>
      <c r="K23" s="36">
        <v>0.18072037162196447</v>
      </c>
      <c r="L23" s="28">
        <f t="shared" si="3"/>
        <v>0.27719938876835543</v>
      </c>
      <c r="M23" s="37">
        <f t="shared" si="8"/>
        <v>127.13041187739465</v>
      </c>
      <c r="N23" s="29">
        <f t="shared" si="4"/>
        <v>35.240472466283073</v>
      </c>
      <c r="O23" s="38">
        <f>'Data for in-field all T B||c'!M22/M23</f>
        <v>2.6244169668902595</v>
      </c>
    </row>
    <row r="24" spans="1:25" x14ac:dyDescent="0.25">
      <c r="A24" s="19">
        <v>14</v>
      </c>
      <c r="B24" s="20"/>
      <c r="C24" s="26">
        <v>1.3852127002084533</v>
      </c>
      <c r="D24" s="27">
        <v>0.30463507944452173</v>
      </c>
      <c r="E24" s="28">
        <f t="shared" si="0"/>
        <v>0.21991935202346816</v>
      </c>
      <c r="F24" s="29">
        <f t="shared" si="1"/>
        <v>270.11647654064842</v>
      </c>
      <c r="G24" s="29">
        <f t="shared" si="2"/>
        <v>59.403840491681741</v>
      </c>
      <c r="H24" s="30">
        <f>'Data for in-field all T B||c'!F23/F24</f>
        <v>2.1996984845925782</v>
      </c>
      <c r="J24" s="35">
        <v>0.50632183908045969</v>
      </c>
      <c r="K24" s="36">
        <v>0.2</v>
      </c>
      <c r="L24" s="28">
        <f t="shared" si="3"/>
        <v>0.39500567536889908</v>
      </c>
      <c r="M24" s="37">
        <f t="shared" si="8"/>
        <v>98.732758620689637</v>
      </c>
      <c r="N24" s="29">
        <f t="shared" si="4"/>
        <v>39</v>
      </c>
      <c r="O24" s="38">
        <f>'Data for in-field all T B||c'!M23/M24</f>
        <v>3.1766363281685734</v>
      </c>
      <c r="U24" s="45" t="s">
        <v>25</v>
      </c>
      <c r="V24" s="18">
        <f>AVERAGE(V11:V18)</f>
        <v>1.794477741163337</v>
      </c>
    </row>
    <row r="25" spans="1:25" x14ac:dyDescent="0.25">
      <c r="A25" s="19">
        <v>15</v>
      </c>
      <c r="B25" s="20"/>
      <c r="C25" s="26">
        <v>1.5283941666666667</v>
      </c>
      <c r="D25" s="27">
        <v>4.0155415592282133E-2</v>
      </c>
      <c r="E25" s="28">
        <f t="shared" si="0"/>
        <v>2.6272944812304938E-2</v>
      </c>
      <c r="F25" s="29">
        <f t="shared" si="1"/>
        <v>298.03686249999998</v>
      </c>
      <c r="G25" s="29">
        <f t="shared" si="2"/>
        <v>7.8303060404950147</v>
      </c>
      <c r="H25" s="30">
        <f>'Data for in-field all T B||c'!F24/F25</f>
        <v>1.8997798350167223</v>
      </c>
      <c r="J25" s="35">
        <v>0.61379310344827587</v>
      </c>
      <c r="K25" s="36">
        <v>0.19262564039219709</v>
      </c>
      <c r="L25" s="28">
        <f t="shared" si="3"/>
        <v>0.31382829052661326</v>
      </c>
      <c r="M25" s="37">
        <f t="shared" si="8"/>
        <v>119.68965517241379</v>
      </c>
      <c r="N25" s="29">
        <f t="shared" si="4"/>
        <v>37.561999876478438</v>
      </c>
      <c r="O25" s="38">
        <f>'Data for in-field all T B||c'!M24/M25</f>
        <v>2.4786061630013743</v>
      </c>
      <c r="U25" s="45" t="s">
        <v>26</v>
      </c>
      <c r="V25" s="18">
        <f>STDEV(V11:V18)</f>
        <v>0.24527267143884376</v>
      </c>
    </row>
    <row r="26" spans="1:25" x14ac:dyDescent="0.25">
      <c r="A26" s="19">
        <v>16</v>
      </c>
      <c r="B26" s="20"/>
      <c r="C26" s="26">
        <v>1.422278903540896</v>
      </c>
      <c r="D26" s="27">
        <v>2.3908582882470532E-2</v>
      </c>
      <c r="E26" s="28">
        <f t="shared" si="0"/>
        <v>1.6810052390531762E-2</v>
      </c>
      <c r="F26" s="29">
        <f t="shared" si="1"/>
        <v>277.34438619047472</v>
      </c>
      <c r="G26" s="29">
        <f t="shared" si="2"/>
        <v>4.662173662081754</v>
      </c>
      <c r="H26" s="30">
        <f>'Data for in-field all T B||c'!F25/F26</f>
        <v>1.8516755819317665</v>
      </c>
      <c r="J26" s="35"/>
      <c r="K26" s="36">
        <v>0.2</v>
      </c>
      <c r="L26" s="28"/>
      <c r="M26" s="37"/>
      <c r="N26" s="29"/>
      <c r="O26" s="38"/>
    </row>
    <row r="27" spans="1:25" x14ac:dyDescent="0.25">
      <c r="A27" s="19">
        <v>17</v>
      </c>
      <c r="B27" s="20"/>
      <c r="C27" s="26">
        <v>1.396218903508772</v>
      </c>
      <c r="D27" s="27">
        <v>3.7079128932656712E-2</v>
      </c>
      <c r="E27" s="28">
        <f t="shared" si="0"/>
        <v>2.6556816298271637E-2</v>
      </c>
      <c r="F27" s="29">
        <f t="shared" si="1"/>
        <v>272.26268618421051</v>
      </c>
      <c r="G27" s="29">
        <f t="shared" si="2"/>
        <v>7.2304301418680579</v>
      </c>
      <c r="H27" s="30">
        <f>'Data for in-field all T B||c'!F26/F27</f>
        <v>1.8073643240817863</v>
      </c>
      <c r="J27" s="35">
        <v>0.69</v>
      </c>
      <c r="K27" s="36">
        <v>0.2</v>
      </c>
      <c r="L27" s="28">
        <f t="shared" si="3"/>
        <v>0.28985507246376818</v>
      </c>
      <c r="M27" s="37">
        <f t="shared" si="8"/>
        <v>134.54999999999998</v>
      </c>
      <c r="N27" s="29">
        <f t="shared" si="4"/>
        <v>39.000000000000007</v>
      </c>
      <c r="O27" s="38">
        <f>'Data for in-field all T B||c'!M26/M27</f>
        <v>1.9013795649395542</v>
      </c>
    </row>
    <row r="28" spans="1:25" x14ac:dyDescent="0.25">
      <c r="A28" s="19">
        <v>18</v>
      </c>
      <c r="B28" s="20"/>
      <c r="C28" s="26">
        <v>1.3272715221593634</v>
      </c>
      <c r="D28" s="27">
        <v>0.15</v>
      </c>
      <c r="E28" s="28">
        <f t="shared" si="0"/>
        <v>0.11301380124238794</v>
      </c>
      <c r="F28" s="29">
        <f t="shared" si="1"/>
        <v>258.81794682107585</v>
      </c>
      <c r="G28" s="29">
        <f t="shared" si="2"/>
        <v>29.249999999999996</v>
      </c>
      <c r="H28" s="30">
        <f>'Data for in-field all T B||c'!F27/F28</f>
        <v>1.8231028330013064</v>
      </c>
      <c r="J28" s="35"/>
      <c r="K28" s="36">
        <v>0.2</v>
      </c>
      <c r="L28" s="28"/>
      <c r="M28" s="37"/>
      <c r="N28" s="29"/>
      <c r="O28" s="38"/>
    </row>
    <row r="29" spans="1:25" ht="16.5" thickBot="1" x14ac:dyDescent="0.3">
      <c r="A29" s="19">
        <v>19</v>
      </c>
      <c r="B29" s="20"/>
      <c r="C29" s="26">
        <v>1.2250000000000001</v>
      </c>
      <c r="D29" s="27">
        <v>0.12020815280171318</v>
      </c>
      <c r="E29" s="28">
        <f t="shared" si="0"/>
        <v>9.8129104327929123E-2</v>
      </c>
      <c r="F29" s="29">
        <f t="shared" si="1"/>
        <v>238.87500000000003</v>
      </c>
      <c r="G29" s="29">
        <f t="shared" si="2"/>
        <v>23.440589796334073</v>
      </c>
      <c r="H29" s="30">
        <f>'Data for in-field all T B||c'!F28/F29</f>
        <v>1.7346075711633437</v>
      </c>
      <c r="J29" s="46">
        <v>0.61</v>
      </c>
      <c r="K29" s="47">
        <v>0.2</v>
      </c>
      <c r="L29" s="43">
        <f t="shared" si="3"/>
        <v>0.32786885245901642</v>
      </c>
      <c r="M29" s="48">
        <f t="shared" si="8"/>
        <v>118.95</v>
      </c>
      <c r="N29" s="44">
        <f t="shared" si="4"/>
        <v>39.000000000000007</v>
      </c>
      <c r="O29" s="49"/>
    </row>
    <row r="30" spans="1:25" x14ac:dyDescent="0.25">
      <c r="A30" s="19">
        <v>20</v>
      </c>
      <c r="B30" s="20"/>
      <c r="C30" s="26">
        <v>1.1399999999999999</v>
      </c>
      <c r="D30" s="27">
        <v>0.15</v>
      </c>
      <c r="E30" s="28">
        <f t="shared" si="0"/>
        <v>0.13157894736842105</v>
      </c>
      <c r="F30" s="29">
        <f t="shared" si="1"/>
        <v>222.29999999999998</v>
      </c>
      <c r="G30" s="29">
        <f t="shared" si="2"/>
        <v>29.249999999999996</v>
      </c>
      <c r="H30" s="30">
        <f>'Data for in-field all T B||c'!F29/F30</f>
        <v>2.3218623481781377</v>
      </c>
      <c r="J30" s="41"/>
    </row>
    <row r="31" spans="1:25" x14ac:dyDescent="0.25">
      <c r="A31" s="19">
        <v>25</v>
      </c>
      <c r="B31" s="20"/>
      <c r="C31" s="26">
        <v>0.88</v>
      </c>
      <c r="D31" s="27">
        <v>0.15</v>
      </c>
      <c r="E31" s="28">
        <f t="shared" si="0"/>
        <v>0.17045454545454544</v>
      </c>
      <c r="F31" s="29">
        <f t="shared" si="1"/>
        <v>171.6</v>
      </c>
      <c r="G31" s="29">
        <f t="shared" si="2"/>
        <v>29.249999999999996</v>
      </c>
      <c r="H31" s="30"/>
      <c r="N31" s="45" t="s">
        <v>23</v>
      </c>
      <c r="O31" s="18">
        <f>AVERAGE(O9:O29)</f>
        <v>2.4748426257117662</v>
      </c>
    </row>
    <row r="32" spans="1:25" ht="16.5" thickBot="1" x14ac:dyDescent="0.3">
      <c r="A32" s="19">
        <v>31</v>
      </c>
      <c r="B32" s="20"/>
      <c r="C32" s="39">
        <v>0.75</v>
      </c>
      <c r="D32" s="42">
        <v>0.15</v>
      </c>
      <c r="E32" s="43">
        <f t="shared" si="0"/>
        <v>0.19999999999999998</v>
      </c>
      <c r="F32" s="44">
        <f t="shared" si="1"/>
        <v>146.25</v>
      </c>
      <c r="G32" s="44">
        <f t="shared" si="2"/>
        <v>29.249999999999996</v>
      </c>
      <c r="H32" s="40"/>
      <c r="N32" s="45" t="s">
        <v>24</v>
      </c>
      <c r="O32" s="18">
        <f>STDEV(O9:O29)</f>
        <v>0.30259460248460901</v>
      </c>
    </row>
    <row r="33" spans="1:8" x14ac:dyDescent="0.25">
      <c r="A33" s="13"/>
      <c r="B33" s="13"/>
      <c r="D33" s="16"/>
      <c r="E33" s="16"/>
      <c r="F33" s="51"/>
      <c r="G33" s="16"/>
      <c r="H33" s="16"/>
    </row>
    <row r="34" spans="1:8" x14ac:dyDescent="0.25">
      <c r="G34" s="45" t="s">
        <v>23</v>
      </c>
      <c r="H34" s="18">
        <f>AVERAGE(H11:H30)</f>
        <v>2.1413846554389324</v>
      </c>
    </row>
    <row r="35" spans="1:8" x14ac:dyDescent="0.25">
      <c r="G35" s="45" t="s">
        <v>24</v>
      </c>
      <c r="H35" s="18">
        <f>STDEV(H11:H30)</f>
        <v>0.22169009130787271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3</vt:i4>
      </vt:variant>
    </vt:vector>
  </HeadingPairs>
  <TitlesOfParts>
    <vt:vector size="5" baseType="lpstr">
      <vt:lpstr>Data for in-field all T B||c</vt:lpstr>
      <vt:lpstr>Data for LN2 all T B||c</vt:lpstr>
      <vt:lpstr>Ic 4.2 K comparison</vt:lpstr>
      <vt:lpstr>Ic 20 K comparison</vt:lpstr>
      <vt:lpstr>Ic 65 K comparison</vt:lpstr>
    </vt:vector>
  </TitlesOfParts>
  <Company>NRC "Kurchatov institute"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Degtyarenko</dc:creator>
  <cp:lastModifiedBy>Vadim Amelichev</cp:lastModifiedBy>
  <dcterms:created xsi:type="dcterms:W3CDTF">2019-03-24T03:53:44Z</dcterms:created>
  <dcterms:modified xsi:type="dcterms:W3CDTF">2019-10-16T08:16:21Z</dcterms:modified>
</cp:coreProperties>
</file>